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hasaloja\Desktop\"/>
    </mc:Choice>
  </mc:AlternateContent>
  <bookViews>
    <workbookView xWindow="-12" yWindow="-12" windowWidth="24060" windowHeight="7356" tabRatio="802" activeTab="15"/>
  </bookViews>
  <sheets>
    <sheet name="VJ011a" sheetId="1" r:id="rId1"/>
    <sheet name="VJ011b" sheetId="2" r:id="rId2"/>
    <sheet name="VJ012" sheetId="3" r:id="rId3"/>
    <sheet name="VJ013" sheetId="4" r:id="rId4"/>
    <sheet name="VJ031b" sheetId="5" r:id="rId5"/>
    <sheet name="VJ012b" sheetId="6" r:id="rId6"/>
    <sheet name="VJ02a" sheetId="7" r:id="rId7"/>
    <sheet name="VJ02b" sheetId="8" r:id="rId8"/>
    <sheet name="VJ02c" sheetId="9" r:id="rId9"/>
    <sheet name="VJ031" sheetId="10" r:id="rId10"/>
    <sheet name="VJ032a" sheetId="11" r:id="rId11"/>
    <sheet name="VJ032b" sheetId="12" r:id="rId12"/>
    <sheet name="VJ033" sheetId="13" r:id="rId13"/>
    <sheet name="VJ041a" sheetId="14" r:id="rId14"/>
    <sheet name="VJ041b" sheetId="15" r:id="rId15"/>
    <sheet name="VJ042a" sheetId="16" r:id="rId16"/>
  </sheets>
  <definedNames>
    <definedName name="_xlnm.Print_Area" localSheetId="3">'VJ013'!#REF!</definedName>
    <definedName name="_xlnm.Print_Area" localSheetId="9">'VJ031'!$A$1:$M$121</definedName>
    <definedName name="Z_837CEA43_4F02_4FAE_86AE_EA83FE564F3A_.wvu.PrintArea" localSheetId="9" hidden="1">'VJ031'!$A$4:$M$60</definedName>
    <definedName name="Z_983DF4B0_6405_4972_98DD_0842688C8AF6_.wvu.PrintArea" localSheetId="9" hidden="1">'VJ031'!$A$4:$M$60</definedName>
  </definedNames>
  <calcPr calcId="152511"/>
  <customWorkbookViews>
    <customWorkbookView name="NIEMIHA - Personal View" guid="{983DF4B0-6405-4972-98DD-0842688C8AF6}" mergeInterval="0" personalView="1" maximized="1" xWindow="1" yWindow="1" windowWidth="1600" windowHeight="970" tabRatio="802" activeSheetId="16"/>
    <customWorkbookView name="WIIOTU - Personal View" guid="{837CEA43-4F02-4FAE-86AE-EA83FE564F3A}" mergeInterval="0" personalView="1" maximized="1" xWindow="1" yWindow="1" windowWidth="1556" windowHeight="937" tabRatio="802" activeSheetId="18"/>
  </customWorkbookViews>
</workbook>
</file>

<file path=xl/calcChain.xml><?xml version="1.0" encoding="utf-8"?>
<calcChain xmlns="http://schemas.openxmlformats.org/spreadsheetml/2006/main">
  <c r="M94" i="2" l="1"/>
  <c r="L94" i="2"/>
  <c r="K94" i="2"/>
  <c r="J94" i="2"/>
  <c r="I94" i="2"/>
  <c r="H94" i="2"/>
  <c r="G94" i="2"/>
  <c r="F94" i="2"/>
  <c r="E94" i="2"/>
  <c r="G93" i="2"/>
  <c r="M72" i="2"/>
  <c r="L72" i="2"/>
  <c r="K72" i="2"/>
  <c r="J72" i="2"/>
  <c r="I72" i="2"/>
  <c r="H72" i="2"/>
  <c r="G72" i="2"/>
  <c r="F72" i="2"/>
  <c r="D72" i="2"/>
  <c r="D78" i="2" s="1"/>
  <c r="D84" i="2" s="1"/>
  <c r="M67" i="2"/>
  <c r="L67" i="2"/>
  <c r="K67" i="2"/>
  <c r="J67" i="2"/>
  <c r="J93" i="2" s="1"/>
  <c r="I67" i="2"/>
  <c r="H67" i="2"/>
  <c r="G67" i="2"/>
  <c r="F67" i="2"/>
  <c r="E67" i="2"/>
  <c r="E93" i="2" s="1"/>
  <c r="D67" i="2"/>
  <c r="M62" i="2"/>
  <c r="L62" i="2"/>
  <c r="L93" i="2" s="1"/>
  <c r="K62" i="2"/>
  <c r="J62" i="2"/>
  <c r="I62" i="2"/>
  <c r="H62" i="2"/>
  <c r="H93" i="2" s="1"/>
  <c r="G62" i="2"/>
  <c r="F62" i="2"/>
  <c r="F93" i="2" s="1"/>
  <c r="D62" i="2"/>
  <c r="K55" i="14"/>
  <c r="J55" i="14" s="1"/>
  <c r="I55" i="14" s="1"/>
  <c r="H55" i="14" s="1"/>
  <c r="G55" i="14" s="1"/>
  <c r="F55" i="14" s="1"/>
  <c r="E55" i="14" s="1"/>
  <c r="D55" i="14" s="1"/>
  <c r="M69" i="13"/>
  <c r="L69" i="13"/>
  <c r="K69" i="13"/>
  <c r="J69" i="13"/>
  <c r="I69" i="13"/>
  <c r="H69" i="13"/>
  <c r="G69" i="13"/>
  <c r="F69" i="13"/>
  <c r="M55" i="13"/>
  <c r="L55" i="13"/>
  <c r="K55" i="13"/>
  <c r="J55" i="13"/>
  <c r="I55" i="13"/>
  <c r="H55" i="13"/>
  <c r="G55" i="13"/>
  <c r="F55" i="13"/>
  <c r="F41" i="13"/>
  <c r="G41" i="13" s="1"/>
  <c r="H41" i="13" s="1"/>
  <c r="I41" i="13" s="1"/>
  <c r="J41" i="13" s="1"/>
  <c r="K41" i="13" s="1"/>
  <c r="L41" i="13" s="1"/>
  <c r="M41" i="13" s="1"/>
  <c r="M93" i="12"/>
  <c r="L93" i="12"/>
  <c r="K93" i="12"/>
  <c r="J93" i="12"/>
  <c r="I93" i="12"/>
  <c r="H93" i="12"/>
  <c r="G93" i="12"/>
  <c r="F93" i="12"/>
  <c r="M73" i="12"/>
  <c r="L73" i="12"/>
  <c r="K73" i="12"/>
  <c r="J73" i="12"/>
  <c r="I73" i="12"/>
  <c r="H73" i="12"/>
  <c r="G73" i="12"/>
  <c r="F73" i="12"/>
  <c r="F53" i="12"/>
  <c r="G53" i="12" s="1"/>
  <c r="H53" i="12" s="1"/>
  <c r="I53" i="12" s="1"/>
  <c r="J53" i="12" s="1"/>
  <c r="K53" i="12" s="1"/>
  <c r="L53" i="12" s="1"/>
  <c r="M53" i="12" s="1"/>
  <c r="M92" i="11"/>
  <c r="L92" i="11"/>
  <c r="K92" i="11"/>
  <c r="J92" i="11"/>
  <c r="I92" i="11"/>
  <c r="H92" i="11"/>
  <c r="G92" i="11"/>
  <c r="F92" i="11"/>
  <c r="M72" i="11"/>
  <c r="L72" i="11"/>
  <c r="K72" i="11"/>
  <c r="J72" i="11"/>
  <c r="I72" i="11"/>
  <c r="H72" i="11"/>
  <c r="G72" i="11"/>
  <c r="F72" i="11"/>
  <c r="F52" i="11"/>
  <c r="G52" i="11" s="1"/>
  <c r="H52" i="11" s="1"/>
  <c r="I52" i="11" s="1"/>
  <c r="J52" i="11" s="1"/>
  <c r="K52" i="11" s="1"/>
  <c r="L52" i="11" s="1"/>
  <c r="M52" i="11" s="1"/>
  <c r="M120" i="10"/>
  <c r="L120" i="10"/>
  <c r="K120" i="10"/>
  <c r="J120" i="10"/>
  <c r="I120" i="10"/>
  <c r="H120" i="10"/>
  <c r="G120" i="10"/>
  <c r="F120" i="10"/>
  <c r="M114" i="10"/>
  <c r="L114" i="10"/>
  <c r="K114" i="10"/>
  <c r="J114" i="10"/>
  <c r="I114" i="10"/>
  <c r="H114" i="10"/>
  <c r="G114" i="10"/>
  <c r="F114" i="10"/>
  <c r="M105" i="10"/>
  <c r="L105" i="10"/>
  <c r="K105" i="10"/>
  <c r="J105" i="10"/>
  <c r="I105" i="10"/>
  <c r="H105" i="10"/>
  <c r="G105" i="10"/>
  <c r="F105" i="10"/>
  <c r="M97" i="10"/>
  <c r="L97" i="10"/>
  <c r="K97" i="10"/>
  <c r="J97" i="10"/>
  <c r="I97" i="10"/>
  <c r="H97" i="10"/>
  <c r="G97" i="10"/>
  <c r="F97" i="10"/>
  <c r="M79" i="10"/>
  <c r="L79" i="10"/>
  <c r="K79" i="10"/>
  <c r="J79" i="10"/>
  <c r="I79" i="10"/>
  <c r="H79" i="10"/>
  <c r="G79" i="10"/>
  <c r="F79" i="10"/>
  <c r="F66" i="10"/>
  <c r="G66" i="10" s="1"/>
  <c r="H66" i="10" s="1"/>
  <c r="I66" i="10" s="1"/>
  <c r="J66" i="10" s="1"/>
  <c r="K66" i="10" s="1"/>
  <c r="L66" i="10" s="1"/>
  <c r="M66" i="10" s="1"/>
  <c r="N44" i="6"/>
  <c r="M44" i="6"/>
  <c r="L44" i="6"/>
  <c r="K44" i="6"/>
  <c r="J44" i="6"/>
  <c r="I44" i="6"/>
  <c r="H44" i="6"/>
  <c r="G44" i="6"/>
  <c r="F44" i="6"/>
  <c r="E44" i="6"/>
  <c r="D44" i="6"/>
  <c r="N38" i="6"/>
  <c r="M38" i="6"/>
  <c r="L38" i="6"/>
  <c r="K38" i="6"/>
  <c r="J38" i="6"/>
  <c r="I38" i="6"/>
  <c r="H38" i="6"/>
  <c r="G38" i="6"/>
  <c r="F38" i="6"/>
  <c r="E38" i="6"/>
  <c r="D38" i="6"/>
  <c r="M32" i="6"/>
  <c r="L32" i="6" s="1"/>
  <c r="K32" i="6" s="1"/>
  <c r="J32" i="6" s="1"/>
  <c r="I32" i="6" s="1"/>
  <c r="H32" i="6" s="1"/>
  <c r="G32" i="6" s="1"/>
  <c r="F32" i="6" s="1"/>
  <c r="N78" i="5"/>
  <c r="M78" i="5"/>
  <c r="L78" i="5"/>
  <c r="K78" i="5"/>
  <c r="J78" i="5"/>
  <c r="I78" i="5"/>
  <c r="H78" i="5"/>
  <c r="G78" i="5"/>
  <c r="F78" i="5"/>
  <c r="D76" i="5"/>
  <c r="D78" i="5" s="1"/>
  <c r="N73" i="5"/>
  <c r="M73" i="5"/>
  <c r="L73" i="5"/>
  <c r="K73" i="5"/>
  <c r="J73" i="5"/>
  <c r="I73" i="5"/>
  <c r="H73" i="5"/>
  <c r="G73" i="5"/>
  <c r="F73" i="5"/>
  <c r="E73" i="5"/>
  <c r="D71" i="5"/>
  <c r="D73" i="5" s="1"/>
  <c r="N67" i="5"/>
  <c r="M67" i="5"/>
  <c r="L67" i="5"/>
  <c r="K67" i="5"/>
  <c r="J67" i="5"/>
  <c r="I67" i="5"/>
  <c r="H67" i="5"/>
  <c r="G67" i="5"/>
  <c r="F67" i="5"/>
  <c r="E67" i="5"/>
  <c r="D65" i="5"/>
  <c r="D67" i="5" s="1"/>
  <c r="N62" i="5"/>
  <c r="M62" i="5"/>
  <c r="L62" i="5"/>
  <c r="K62" i="5"/>
  <c r="J62" i="5"/>
  <c r="I62" i="5"/>
  <c r="H62" i="5"/>
  <c r="G62" i="5"/>
  <c r="F62" i="5"/>
  <c r="E62" i="5"/>
  <c r="D60" i="5"/>
  <c r="D62" i="5" s="1"/>
  <c r="N56" i="5"/>
  <c r="M56" i="5"/>
  <c r="L56" i="5"/>
  <c r="K56" i="5"/>
  <c r="J56" i="5"/>
  <c r="I56" i="5"/>
  <c r="H56" i="5"/>
  <c r="G56" i="5"/>
  <c r="F56" i="5"/>
  <c r="E56" i="5"/>
  <c r="D56" i="5"/>
  <c r="N51" i="5"/>
  <c r="M51" i="5"/>
  <c r="L51" i="5"/>
  <c r="K51" i="5"/>
  <c r="J51" i="5"/>
  <c r="I51" i="5"/>
  <c r="H51" i="5"/>
  <c r="G51" i="5"/>
  <c r="F51" i="5"/>
  <c r="E51" i="5"/>
  <c r="D49" i="5"/>
  <c r="D51" i="5" s="1"/>
  <c r="M45" i="5"/>
  <c r="L45" i="5" s="1"/>
  <c r="K45" i="5" s="1"/>
  <c r="J45" i="5" s="1"/>
  <c r="I45" i="5" s="1"/>
  <c r="H45" i="5" s="1"/>
  <c r="G45" i="5" s="1"/>
  <c r="F45" i="5" s="1"/>
  <c r="N103" i="4"/>
  <c r="M103" i="4"/>
  <c r="L103" i="4"/>
  <c r="K103" i="4"/>
  <c r="J103" i="4"/>
  <c r="I103" i="4"/>
  <c r="H103" i="4"/>
  <c r="G103" i="4"/>
  <c r="F103" i="4"/>
  <c r="E103" i="4"/>
  <c r="D103" i="4"/>
  <c r="N95" i="4"/>
  <c r="M95" i="4"/>
  <c r="L95" i="4"/>
  <c r="K95" i="4"/>
  <c r="J95" i="4"/>
  <c r="I95" i="4"/>
  <c r="H95" i="4"/>
  <c r="G95" i="4"/>
  <c r="F95" i="4"/>
  <c r="E95" i="4"/>
  <c r="D95" i="4"/>
  <c r="N88" i="4"/>
  <c r="M88" i="4"/>
  <c r="L88" i="4"/>
  <c r="K88" i="4"/>
  <c r="J88" i="4"/>
  <c r="I88" i="4"/>
  <c r="H88" i="4"/>
  <c r="G88" i="4"/>
  <c r="F88" i="4"/>
  <c r="E88" i="4"/>
  <c r="D88" i="4"/>
  <c r="N81" i="4"/>
  <c r="M81" i="4"/>
  <c r="L81" i="4"/>
  <c r="K81" i="4"/>
  <c r="J81" i="4"/>
  <c r="I81" i="4"/>
  <c r="H81" i="4"/>
  <c r="G81" i="4"/>
  <c r="F81" i="4"/>
  <c r="E81" i="4"/>
  <c r="D81" i="4"/>
  <c r="N72" i="4"/>
  <c r="M72" i="4"/>
  <c r="L72" i="4"/>
  <c r="K72" i="4"/>
  <c r="J72" i="4"/>
  <c r="I72" i="4"/>
  <c r="H72" i="4"/>
  <c r="G72" i="4"/>
  <c r="F72" i="4"/>
  <c r="E72" i="4"/>
  <c r="D72" i="4"/>
  <c r="N65" i="4"/>
  <c r="M65" i="4"/>
  <c r="L65" i="4"/>
  <c r="K65" i="4"/>
  <c r="J65" i="4"/>
  <c r="M59" i="4"/>
  <c r="L59" i="4" s="1"/>
  <c r="K59" i="4" s="1"/>
  <c r="J59" i="4" s="1"/>
  <c r="I59" i="4" s="1"/>
  <c r="H59" i="4" s="1"/>
  <c r="G59" i="4" s="1"/>
  <c r="F59" i="4" s="1"/>
  <c r="E81" i="3"/>
  <c r="N80" i="3"/>
  <c r="M80" i="3"/>
  <c r="L80" i="3"/>
  <c r="K80" i="3"/>
  <c r="J80" i="3"/>
  <c r="I80" i="3"/>
  <c r="H80" i="3"/>
  <c r="G80" i="3"/>
  <c r="F80" i="3"/>
  <c r="N79" i="3"/>
  <c r="M79" i="3"/>
  <c r="L79" i="3"/>
  <c r="K79" i="3"/>
  <c r="J79" i="3"/>
  <c r="I79" i="3"/>
  <c r="H79" i="3"/>
  <c r="G79" i="3"/>
  <c r="F79" i="3"/>
  <c r="I78" i="3"/>
  <c r="H78" i="3"/>
  <c r="G78" i="3"/>
  <c r="F78" i="3"/>
  <c r="N77" i="3"/>
  <c r="M77" i="3"/>
  <c r="L77" i="3"/>
  <c r="K77" i="3"/>
  <c r="J77" i="3"/>
  <c r="I77" i="3"/>
  <c r="H77" i="3"/>
  <c r="G77" i="3"/>
  <c r="F77" i="3"/>
  <c r="N74" i="3"/>
  <c r="M74" i="3"/>
  <c r="L74" i="3"/>
  <c r="K74" i="3"/>
  <c r="J74" i="3"/>
  <c r="I74" i="3"/>
  <c r="H74" i="3"/>
  <c r="G74" i="3"/>
  <c r="F74" i="3"/>
  <c r="E74" i="3"/>
  <c r="N68" i="3"/>
  <c r="M68" i="3"/>
  <c r="L68" i="3"/>
  <c r="K68" i="3"/>
  <c r="J68" i="3"/>
  <c r="I68" i="3"/>
  <c r="H68" i="3"/>
  <c r="G68" i="3"/>
  <c r="F68" i="3"/>
  <c r="E68" i="3"/>
  <c r="N62" i="3"/>
  <c r="M62" i="3"/>
  <c r="L62" i="3"/>
  <c r="K62" i="3"/>
  <c r="J62" i="3"/>
  <c r="I62" i="3"/>
  <c r="H62" i="3"/>
  <c r="G62" i="3"/>
  <c r="F62" i="3"/>
  <c r="E62" i="3"/>
  <c r="N55" i="3"/>
  <c r="M55" i="3"/>
  <c r="L55" i="3"/>
  <c r="K55" i="3"/>
  <c r="J55" i="3"/>
  <c r="I55" i="3"/>
  <c r="H55" i="3"/>
  <c r="G55" i="3"/>
  <c r="F55" i="3"/>
  <c r="E55" i="3"/>
  <c r="M47" i="3"/>
  <c r="L47" i="3" s="1"/>
  <c r="K47" i="3" s="1"/>
  <c r="J47" i="3" s="1"/>
  <c r="I47" i="3" s="1"/>
  <c r="H47" i="3" s="1"/>
  <c r="G47" i="3" s="1"/>
  <c r="F47" i="3" s="1"/>
  <c r="F55" i="2"/>
  <c r="G55" i="2" s="1"/>
  <c r="H55" i="2" s="1"/>
  <c r="I55" i="2" s="1"/>
  <c r="J55" i="2" s="1"/>
  <c r="K55" i="2" s="1"/>
  <c r="L55" i="2" s="1"/>
  <c r="M55" i="2" s="1"/>
  <c r="M81" i="1"/>
  <c r="L81" i="1"/>
  <c r="K81" i="1"/>
  <c r="J81" i="1"/>
  <c r="I81" i="1"/>
  <c r="H81" i="1"/>
  <c r="G81" i="1"/>
  <c r="F81" i="1"/>
  <c r="E81" i="1"/>
  <c r="E82" i="2" s="1"/>
  <c r="M76" i="1"/>
  <c r="L76" i="1"/>
  <c r="K76" i="1"/>
  <c r="J76" i="1"/>
  <c r="I76" i="1"/>
  <c r="H76" i="1"/>
  <c r="G76" i="1"/>
  <c r="F76" i="1"/>
  <c r="E76" i="1"/>
  <c r="M71" i="1"/>
  <c r="L71" i="1"/>
  <c r="K71" i="1"/>
  <c r="J71" i="1"/>
  <c r="I71" i="1"/>
  <c r="H71" i="1"/>
  <c r="G71" i="1"/>
  <c r="F71" i="1"/>
  <c r="E71" i="1"/>
  <c r="D71" i="1"/>
  <c r="D83" i="1" s="1"/>
  <c r="M61" i="1"/>
  <c r="M82" i="2" s="1"/>
  <c r="L61" i="1"/>
  <c r="L82" i="2" s="1"/>
  <c r="K61" i="1"/>
  <c r="K82" i="2" s="1"/>
  <c r="J61" i="1"/>
  <c r="J82" i="2" s="1"/>
  <c r="I61" i="1"/>
  <c r="I82" i="2" s="1"/>
  <c r="H61" i="1"/>
  <c r="H82" i="2" s="1"/>
  <c r="G61" i="1"/>
  <c r="G82" i="2" s="1"/>
  <c r="F61" i="1"/>
  <c r="F82" i="2" s="1"/>
  <c r="M56" i="1"/>
  <c r="L56" i="1"/>
  <c r="K56" i="1"/>
  <c r="J56" i="1"/>
  <c r="I56" i="1"/>
  <c r="H56" i="1"/>
  <c r="G56" i="1"/>
  <c r="F56" i="1"/>
  <c r="F48" i="1"/>
  <c r="G48" i="1" s="1"/>
  <c r="H48" i="1" s="1"/>
  <c r="I48" i="1" s="1"/>
  <c r="J48" i="1" s="1"/>
  <c r="K48" i="1" s="1"/>
  <c r="L48" i="1" s="1"/>
  <c r="M48" i="1" s="1"/>
  <c r="K5" i="14"/>
  <c r="J5" i="14" s="1"/>
  <c r="I5" i="14" s="1"/>
  <c r="H5" i="14" s="1"/>
  <c r="G5" i="14" s="1"/>
  <c r="F5" i="14" s="1"/>
  <c r="E5" i="14" s="1"/>
  <c r="D5" i="14" s="1"/>
  <c r="F5" i="13"/>
  <c r="G5" i="13" s="1"/>
  <c r="H5" i="13" s="1"/>
  <c r="I5" i="13" s="1"/>
  <c r="J5" i="13" s="1"/>
  <c r="K5" i="13" s="1"/>
  <c r="L5" i="13" s="1"/>
  <c r="M5" i="13" s="1"/>
  <c r="F19" i="13"/>
  <c r="G19" i="13"/>
  <c r="H19" i="13"/>
  <c r="I19" i="13"/>
  <c r="J19" i="13"/>
  <c r="K19" i="13"/>
  <c r="L19" i="13"/>
  <c r="M19" i="13"/>
  <c r="F33" i="13"/>
  <c r="G33" i="13"/>
  <c r="H33" i="13"/>
  <c r="I33" i="13"/>
  <c r="J33" i="13"/>
  <c r="K33" i="13"/>
  <c r="L33" i="13"/>
  <c r="M33" i="13"/>
  <c r="F5" i="12"/>
  <c r="G5" i="12" s="1"/>
  <c r="H5" i="12" s="1"/>
  <c r="I5" i="12" s="1"/>
  <c r="J5" i="12" s="1"/>
  <c r="K5" i="12" s="1"/>
  <c r="L5" i="12" s="1"/>
  <c r="M5" i="12" s="1"/>
  <c r="F25" i="12"/>
  <c r="G25" i="12"/>
  <c r="H25" i="12"/>
  <c r="I25" i="12"/>
  <c r="J25" i="12"/>
  <c r="K25" i="12"/>
  <c r="L25" i="12"/>
  <c r="M25" i="12"/>
  <c r="F45" i="12"/>
  <c r="G45" i="12"/>
  <c r="H45" i="12"/>
  <c r="I45" i="12"/>
  <c r="J45" i="12"/>
  <c r="K45" i="12"/>
  <c r="L45" i="12"/>
  <c r="M45" i="12"/>
  <c r="F5" i="11"/>
  <c r="G5" i="11" s="1"/>
  <c r="H5" i="11" s="1"/>
  <c r="I5" i="11" s="1"/>
  <c r="J5" i="11" s="1"/>
  <c r="K5" i="11" s="1"/>
  <c r="L5" i="11" s="1"/>
  <c r="M5" i="11" s="1"/>
  <c r="F25" i="11"/>
  <c r="G25" i="11"/>
  <c r="H25" i="11"/>
  <c r="I25" i="11"/>
  <c r="J25" i="11"/>
  <c r="K25" i="11"/>
  <c r="L25" i="11"/>
  <c r="M25" i="11"/>
  <c r="F45" i="11"/>
  <c r="G45" i="11"/>
  <c r="H45" i="11"/>
  <c r="I45" i="11"/>
  <c r="J45" i="11"/>
  <c r="K45" i="11"/>
  <c r="L45" i="11"/>
  <c r="M45" i="11"/>
  <c r="F5" i="10"/>
  <c r="G5" i="10" s="1"/>
  <c r="H5" i="10" s="1"/>
  <c r="I5" i="10" s="1"/>
  <c r="J5" i="10" s="1"/>
  <c r="K5" i="10" s="1"/>
  <c r="L5" i="10" s="1"/>
  <c r="M5" i="10" s="1"/>
  <c r="F18" i="10"/>
  <c r="G18" i="10"/>
  <c r="H18" i="10"/>
  <c r="I18" i="10"/>
  <c r="J18" i="10"/>
  <c r="K18" i="10"/>
  <c r="L18" i="10"/>
  <c r="M18" i="10"/>
  <c r="F36" i="10"/>
  <c r="G36" i="10"/>
  <c r="H36" i="10"/>
  <c r="I36" i="10"/>
  <c r="J36" i="10"/>
  <c r="K36" i="10"/>
  <c r="L36" i="10"/>
  <c r="M36" i="10"/>
  <c r="F44" i="10"/>
  <c r="G44" i="10"/>
  <c r="H44" i="10"/>
  <c r="I44" i="10"/>
  <c r="J44" i="10"/>
  <c r="K44" i="10"/>
  <c r="L44" i="10"/>
  <c r="M44" i="10"/>
  <c r="F53" i="10"/>
  <c r="G53" i="10"/>
  <c r="H53" i="10"/>
  <c r="I53" i="10"/>
  <c r="J53" i="10"/>
  <c r="K53" i="10"/>
  <c r="L53" i="10"/>
  <c r="M53" i="10"/>
  <c r="F59" i="10"/>
  <c r="G59" i="10"/>
  <c r="H59" i="10"/>
  <c r="I59" i="10"/>
  <c r="J59" i="10"/>
  <c r="K59" i="10"/>
  <c r="L59" i="10"/>
  <c r="M59" i="10"/>
  <c r="M5" i="6"/>
  <c r="L5" i="6" s="1"/>
  <c r="K5" i="6" s="1"/>
  <c r="J5" i="6" s="1"/>
  <c r="I5" i="6" s="1"/>
  <c r="H5" i="6" s="1"/>
  <c r="G5" i="6" s="1"/>
  <c r="F5" i="6" s="1"/>
  <c r="D11" i="6"/>
  <c r="E11" i="6"/>
  <c r="F11" i="6"/>
  <c r="G11" i="6"/>
  <c r="H11" i="6"/>
  <c r="I11" i="6"/>
  <c r="J11" i="6"/>
  <c r="K11" i="6"/>
  <c r="L11" i="6"/>
  <c r="M11" i="6"/>
  <c r="N11" i="6"/>
  <c r="D17" i="6"/>
  <c r="E17" i="6"/>
  <c r="F17" i="6"/>
  <c r="G17" i="6"/>
  <c r="H17" i="6"/>
  <c r="I17" i="6"/>
  <c r="J17" i="6"/>
  <c r="K17" i="6"/>
  <c r="L17" i="6"/>
  <c r="M17" i="6"/>
  <c r="N17" i="6"/>
  <c r="M5" i="5"/>
  <c r="L5" i="5" s="1"/>
  <c r="K5" i="5" s="1"/>
  <c r="J5" i="5" s="1"/>
  <c r="I5" i="5" s="1"/>
  <c r="H5" i="5" s="1"/>
  <c r="G5" i="5" s="1"/>
  <c r="F5" i="5" s="1"/>
  <c r="D9" i="5"/>
  <c r="D11" i="5" s="1"/>
  <c r="E11" i="5"/>
  <c r="F11" i="5"/>
  <c r="G11" i="5"/>
  <c r="H11" i="5"/>
  <c r="I11" i="5"/>
  <c r="J11" i="5"/>
  <c r="K11" i="5"/>
  <c r="L11" i="5"/>
  <c r="M11" i="5"/>
  <c r="N11" i="5"/>
  <c r="D16" i="5"/>
  <c r="E16" i="5"/>
  <c r="F16" i="5"/>
  <c r="G16" i="5"/>
  <c r="H16" i="5"/>
  <c r="I16" i="5"/>
  <c r="J16" i="5"/>
  <c r="K16" i="5"/>
  <c r="L16" i="5"/>
  <c r="M16" i="5"/>
  <c r="N16" i="5"/>
  <c r="D20" i="5"/>
  <c r="D22" i="5" s="1"/>
  <c r="E22" i="5"/>
  <c r="F22" i="5"/>
  <c r="G22" i="5"/>
  <c r="H22" i="5"/>
  <c r="I22" i="5"/>
  <c r="J22" i="5"/>
  <c r="K22" i="5"/>
  <c r="L22" i="5"/>
  <c r="M22" i="5"/>
  <c r="N22" i="5"/>
  <c r="D25" i="5"/>
  <c r="D27" i="5" s="1"/>
  <c r="E27" i="5"/>
  <c r="F27" i="5"/>
  <c r="G27" i="5"/>
  <c r="H27" i="5"/>
  <c r="I27" i="5"/>
  <c r="J27" i="5"/>
  <c r="K27" i="5"/>
  <c r="L27" i="5"/>
  <c r="M27" i="5"/>
  <c r="N27" i="5"/>
  <c r="D31" i="5"/>
  <c r="D33" i="5" s="1"/>
  <c r="E33" i="5"/>
  <c r="F33" i="5"/>
  <c r="G33" i="5"/>
  <c r="H33" i="5"/>
  <c r="I33" i="5"/>
  <c r="J33" i="5"/>
  <c r="K33" i="5"/>
  <c r="L33" i="5"/>
  <c r="M33" i="5"/>
  <c r="N33" i="5"/>
  <c r="D36" i="5"/>
  <c r="D38" i="5" s="1"/>
  <c r="F38" i="5"/>
  <c r="G38" i="5"/>
  <c r="H38" i="5"/>
  <c r="I38" i="5"/>
  <c r="J38" i="5"/>
  <c r="K38" i="5"/>
  <c r="L38" i="5"/>
  <c r="M38" i="5"/>
  <c r="N38" i="5"/>
  <c r="M5" i="4"/>
  <c r="L5" i="4" s="1"/>
  <c r="K5" i="4" s="1"/>
  <c r="J5" i="4" s="1"/>
  <c r="I5" i="4" s="1"/>
  <c r="H5" i="4" s="1"/>
  <c r="G5" i="4" s="1"/>
  <c r="F5" i="4" s="1"/>
  <c r="J11" i="4"/>
  <c r="K11" i="4"/>
  <c r="L11" i="4"/>
  <c r="M11" i="4"/>
  <c r="N11" i="4"/>
  <c r="D18" i="4"/>
  <c r="E18" i="4"/>
  <c r="F18" i="4"/>
  <c r="G18" i="4"/>
  <c r="H18" i="4"/>
  <c r="I18" i="4"/>
  <c r="J18" i="4"/>
  <c r="K18" i="4"/>
  <c r="L18" i="4"/>
  <c r="M18" i="4"/>
  <c r="N18" i="4"/>
  <c r="D27" i="4"/>
  <c r="E27" i="4"/>
  <c r="F27" i="4"/>
  <c r="G27" i="4"/>
  <c r="H27" i="4"/>
  <c r="I27" i="4"/>
  <c r="J27" i="4"/>
  <c r="K27" i="4"/>
  <c r="L27" i="4"/>
  <c r="M27" i="4"/>
  <c r="N27" i="4"/>
  <c r="D34" i="4"/>
  <c r="E34" i="4"/>
  <c r="F34" i="4"/>
  <c r="G34" i="4"/>
  <c r="H34" i="4"/>
  <c r="I34" i="4"/>
  <c r="J34" i="4"/>
  <c r="K34" i="4"/>
  <c r="L34" i="4"/>
  <c r="M34" i="4"/>
  <c r="N34" i="4"/>
  <c r="D41" i="4"/>
  <c r="E41" i="4"/>
  <c r="F41" i="4"/>
  <c r="G41" i="4"/>
  <c r="H41" i="4"/>
  <c r="I41" i="4"/>
  <c r="J41" i="4"/>
  <c r="K41" i="4"/>
  <c r="L41" i="4"/>
  <c r="M41" i="4"/>
  <c r="N41" i="4"/>
  <c r="D49" i="4"/>
  <c r="E49" i="4"/>
  <c r="F49" i="4"/>
  <c r="G49" i="4"/>
  <c r="H49" i="4"/>
  <c r="I49" i="4"/>
  <c r="J49" i="4"/>
  <c r="K49" i="4"/>
  <c r="L49" i="4"/>
  <c r="M49" i="4"/>
  <c r="N49" i="4"/>
  <c r="M5" i="3"/>
  <c r="L5" i="3" s="1"/>
  <c r="K5" i="3" s="1"/>
  <c r="J5" i="3" s="1"/>
  <c r="I5" i="3" s="1"/>
  <c r="H5" i="3" s="1"/>
  <c r="G5" i="3" s="1"/>
  <c r="F5" i="3" s="1"/>
  <c r="E13" i="3"/>
  <c r="F13" i="3"/>
  <c r="G13" i="3"/>
  <c r="H13" i="3"/>
  <c r="I13" i="3"/>
  <c r="J13" i="3"/>
  <c r="K13" i="3"/>
  <c r="L13" i="3"/>
  <c r="M13" i="3"/>
  <c r="N13" i="3"/>
  <c r="E20" i="3"/>
  <c r="F20" i="3"/>
  <c r="G20" i="3"/>
  <c r="H20" i="3"/>
  <c r="I20" i="3"/>
  <c r="J20" i="3"/>
  <c r="K20" i="3"/>
  <c r="L20" i="3"/>
  <c r="M20" i="3"/>
  <c r="N20" i="3"/>
  <c r="E26" i="3"/>
  <c r="F26" i="3"/>
  <c r="G26" i="3"/>
  <c r="H26" i="3"/>
  <c r="I26" i="3"/>
  <c r="J26" i="3"/>
  <c r="K26" i="3"/>
  <c r="L26" i="3"/>
  <c r="M26" i="3"/>
  <c r="N26" i="3"/>
  <c r="E32" i="3"/>
  <c r="F32" i="3"/>
  <c r="G32" i="3"/>
  <c r="H32" i="3"/>
  <c r="I32" i="3"/>
  <c r="J32" i="3"/>
  <c r="K32" i="3"/>
  <c r="L32" i="3"/>
  <c r="M32" i="3"/>
  <c r="N32" i="3"/>
  <c r="F35" i="3"/>
  <c r="G35" i="3"/>
  <c r="H35" i="3"/>
  <c r="I35" i="3"/>
  <c r="I39" i="3" s="1"/>
  <c r="J35" i="3"/>
  <c r="K35" i="3"/>
  <c r="L35" i="3"/>
  <c r="M35" i="3"/>
  <c r="N35" i="3"/>
  <c r="F36" i="3"/>
  <c r="G36" i="3"/>
  <c r="H36" i="3"/>
  <c r="I36" i="3"/>
  <c r="F37" i="3"/>
  <c r="G37" i="3"/>
  <c r="H37" i="3"/>
  <c r="I37" i="3"/>
  <c r="J37" i="3"/>
  <c r="K37" i="3"/>
  <c r="L37" i="3"/>
  <c r="M37" i="3"/>
  <c r="N37" i="3"/>
  <c r="F38" i="3"/>
  <c r="G38" i="3"/>
  <c r="H38" i="3"/>
  <c r="I38" i="3"/>
  <c r="J38" i="3"/>
  <c r="K38" i="3"/>
  <c r="L38" i="3"/>
  <c r="M38" i="3"/>
  <c r="N38" i="3"/>
  <c r="E39" i="3"/>
  <c r="F5" i="2"/>
  <c r="G5" i="2" s="1"/>
  <c r="H5" i="2" s="1"/>
  <c r="I5" i="2" s="1"/>
  <c r="J5" i="2" s="1"/>
  <c r="K5" i="2" s="1"/>
  <c r="L5" i="2" s="1"/>
  <c r="M5" i="2" s="1"/>
  <c r="D12" i="2"/>
  <c r="F12" i="2"/>
  <c r="G12" i="2"/>
  <c r="H12" i="2"/>
  <c r="I12" i="2"/>
  <c r="J12" i="2"/>
  <c r="K12" i="2"/>
  <c r="L12" i="2"/>
  <c r="M12" i="2"/>
  <c r="D17" i="2"/>
  <c r="E17" i="2"/>
  <c r="E43" i="2" s="1"/>
  <c r="F17" i="2"/>
  <c r="G17" i="2"/>
  <c r="H17" i="2"/>
  <c r="I17" i="2"/>
  <c r="J17" i="2"/>
  <c r="K17" i="2"/>
  <c r="L17" i="2"/>
  <c r="M17" i="2"/>
  <c r="D22" i="2"/>
  <c r="F22" i="2"/>
  <c r="G22" i="2"/>
  <c r="H22" i="2"/>
  <c r="I22" i="2"/>
  <c r="J22" i="2"/>
  <c r="K22" i="2"/>
  <c r="L22" i="2"/>
  <c r="M22" i="2"/>
  <c r="E44" i="2"/>
  <c r="F5" i="1"/>
  <c r="G5" i="1" s="1"/>
  <c r="H5" i="1" s="1"/>
  <c r="I5" i="1" s="1"/>
  <c r="J5" i="1" s="1"/>
  <c r="K5" i="1" s="1"/>
  <c r="L5" i="1" s="1"/>
  <c r="M5" i="1" s="1"/>
  <c r="F13" i="1"/>
  <c r="G13" i="1"/>
  <c r="H13" i="1"/>
  <c r="I13" i="1"/>
  <c r="J13" i="1"/>
  <c r="K13" i="1"/>
  <c r="L13" i="1"/>
  <c r="M13" i="1"/>
  <c r="F18" i="1"/>
  <c r="G18" i="1"/>
  <c r="H18" i="1"/>
  <c r="I18" i="1"/>
  <c r="J18" i="1"/>
  <c r="K18" i="1"/>
  <c r="L18" i="1"/>
  <c r="M18" i="1"/>
  <c r="D28" i="1"/>
  <c r="E28" i="1"/>
  <c r="F28" i="1"/>
  <c r="G28" i="1"/>
  <c r="H28" i="1"/>
  <c r="I28" i="1"/>
  <c r="J28" i="1"/>
  <c r="K28" i="1"/>
  <c r="L28" i="1"/>
  <c r="M28" i="1"/>
  <c r="E33" i="1"/>
  <c r="F33" i="1"/>
  <c r="G33" i="1"/>
  <c r="H33" i="1"/>
  <c r="I33" i="1"/>
  <c r="J33" i="1"/>
  <c r="K33" i="1"/>
  <c r="L33" i="1"/>
  <c r="M33" i="1"/>
  <c r="E38" i="1"/>
  <c r="E32" i="2" s="1"/>
  <c r="F38" i="1"/>
  <c r="G38" i="1"/>
  <c r="H38" i="1"/>
  <c r="H40" i="1" s="1"/>
  <c r="I38" i="1"/>
  <c r="J38" i="1"/>
  <c r="K38" i="1"/>
  <c r="L38" i="1"/>
  <c r="L40" i="1" s="1"/>
  <c r="M38" i="1"/>
  <c r="D40" i="1"/>
  <c r="J78" i="2" l="1"/>
  <c r="J84" i="2" s="1"/>
  <c r="J40" i="1"/>
  <c r="F40" i="1"/>
  <c r="F28" i="2" s="1"/>
  <c r="F34" i="2" s="1"/>
  <c r="F38" i="2" s="1"/>
  <c r="D82" i="2"/>
  <c r="K93" i="2"/>
  <c r="M40" i="1"/>
  <c r="J95" i="2"/>
  <c r="L23" i="6"/>
  <c r="H23" i="6"/>
  <c r="D23" i="6"/>
  <c r="I93" i="2"/>
  <c r="M93" i="2"/>
  <c r="J88" i="2"/>
  <c r="E78" i="2"/>
  <c r="E84" i="2" s="1"/>
  <c r="E88" i="2" s="1"/>
  <c r="D88" i="2"/>
  <c r="I43" i="4"/>
  <c r="G43" i="4"/>
  <c r="K43" i="4"/>
  <c r="E43" i="4"/>
  <c r="E97" i="4"/>
  <c r="G97" i="4"/>
  <c r="I97" i="4"/>
  <c r="K97" i="4"/>
  <c r="M97" i="4"/>
  <c r="G81" i="3"/>
  <c r="I81" i="3"/>
  <c r="K81" i="3"/>
  <c r="M81" i="3"/>
  <c r="M39" i="3"/>
  <c r="K40" i="1"/>
  <c r="K28" i="2" s="1"/>
  <c r="K34" i="2" s="1"/>
  <c r="K38" i="2" s="1"/>
  <c r="M32" i="2"/>
  <c r="I40" i="1"/>
  <c r="G40" i="1"/>
  <c r="G28" i="2" s="1"/>
  <c r="G34" i="2" s="1"/>
  <c r="G38" i="2" s="1"/>
  <c r="E40" i="1"/>
  <c r="M23" i="6"/>
  <c r="K23" i="6"/>
  <c r="I23" i="6"/>
  <c r="G23" i="6"/>
  <c r="E23" i="6"/>
  <c r="N23" i="6"/>
  <c r="J23" i="6"/>
  <c r="F23" i="6"/>
  <c r="D50" i="6"/>
  <c r="F50" i="6"/>
  <c r="H50" i="6"/>
  <c r="J50" i="6"/>
  <c r="L50" i="6"/>
  <c r="N50" i="6"/>
  <c r="E50" i="6"/>
  <c r="G50" i="6"/>
  <c r="I50" i="6"/>
  <c r="K50" i="6"/>
  <c r="M50" i="6"/>
  <c r="M43" i="4"/>
  <c r="D97" i="4"/>
  <c r="F97" i="4"/>
  <c r="H97" i="4"/>
  <c r="J97" i="4"/>
  <c r="L97" i="4"/>
  <c r="N97" i="4"/>
  <c r="N39" i="3"/>
  <c r="L39" i="3"/>
  <c r="J39" i="3"/>
  <c r="K39" i="3"/>
  <c r="G39" i="3"/>
  <c r="F81" i="3"/>
  <c r="H81" i="3"/>
  <c r="J81" i="3"/>
  <c r="L81" i="3"/>
  <c r="N81" i="3"/>
  <c r="E28" i="2"/>
  <c r="E34" i="2" s="1"/>
  <c r="E38" i="2" s="1"/>
  <c r="G83" i="1"/>
  <c r="G92" i="2" s="1"/>
  <c r="G95" i="2" s="1"/>
  <c r="I32" i="2"/>
  <c r="L44" i="2"/>
  <c r="J43" i="2"/>
  <c r="H44" i="2"/>
  <c r="K42" i="2"/>
  <c r="G42" i="2"/>
  <c r="K32" i="2"/>
  <c r="G32" i="2"/>
  <c r="M44" i="2"/>
  <c r="K44" i="2"/>
  <c r="I44" i="2"/>
  <c r="G44" i="2"/>
  <c r="M43" i="2"/>
  <c r="K43" i="2"/>
  <c r="I43" i="2"/>
  <c r="G43" i="2"/>
  <c r="L43" i="2"/>
  <c r="H43" i="2"/>
  <c r="L42" i="2"/>
  <c r="J42" i="2"/>
  <c r="H42" i="2"/>
  <c r="F42" i="2"/>
  <c r="L32" i="2"/>
  <c r="J32" i="2"/>
  <c r="H32" i="2"/>
  <c r="F32" i="2"/>
  <c r="F44" i="2"/>
  <c r="J44" i="2"/>
  <c r="F43" i="2"/>
  <c r="M42" i="2"/>
  <c r="I42" i="2"/>
  <c r="E42" i="2"/>
  <c r="E45" i="2" s="1"/>
  <c r="D28" i="2"/>
  <c r="D34" i="2" s="1"/>
  <c r="D38" i="2" s="1"/>
  <c r="D32" i="2"/>
  <c r="L28" i="2"/>
  <c r="L34" i="2" s="1"/>
  <c r="L38" i="2" s="1"/>
  <c r="J28" i="2"/>
  <c r="J34" i="2" s="1"/>
  <c r="J38" i="2" s="1"/>
  <c r="H28" i="2"/>
  <c r="H34" i="2" s="1"/>
  <c r="H38" i="2" s="1"/>
  <c r="H39" i="3"/>
  <c r="F39" i="3"/>
  <c r="N43" i="4"/>
  <c r="L43" i="4"/>
  <c r="J43" i="4"/>
  <c r="H43" i="4"/>
  <c r="F43" i="4"/>
  <c r="D43" i="4"/>
  <c r="M28" i="2"/>
  <c r="M34" i="2" s="1"/>
  <c r="M38" i="2" s="1"/>
  <c r="I28" i="2"/>
  <c r="I34" i="2" s="1"/>
  <c r="I38" i="2" s="1"/>
  <c r="J83" i="1"/>
  <c r="J92" i="2" s="1"/>
  <c r="E83" i="1"/>
  <c r="E92" i="2" s="1"/>
  <c r="E95" i="2" s="1"/>
  <c r="I83" i="1"/>
  <c r="I92" i="2" s="1"/>
  <c r="I95" i="2" s="1"/>
  <c r="K83" i="1"/>
  <c r="K92" i="2" s="1"/>
  <c r="K95" i="2" s="1"/>
  <c r="M83" i="1"/>
  <c r="M92" i="2" s="1"/>
  <c r="F83" i="1"/>
  <c r="F92" i="2" s="1"/>
  <c r="F95" i="2" s="1"/>
  <c r="H83" i="1"/>
  <c r="H92" i="2" s="1"/>
  <c r="H95" i="2" s="1"/>
  <c r="L83" i="1"/>
  <c r="L92" i="2" s="1"/>
  <c r="L95" i="2" s="1"/>
  <c r="M78" i="2" l="1"/>
  <c r="M84" i="2" s="1"/>
  <c r="M88" i="2" s="1"/>
  <c r="M95" i="2"/>
  <c r="F78" i="2"/>
  <c r="F84" i="2" s="1"/>
  <c r="F88" i="2" s="1"/>
  <c r="L78" i="2"/>
  <c r="L84" i="2" s="1"/>
  <c r="L88" i="2" s="1"/>
  <c r="G78" i="2"/>
  <c r="G84" i="2" s="1"/>
  <c r="G88" i="2" s="1"/>
  <c r="I78" i="2"/>
  <c r="I84" i="2" s="1"/>
  <c r="I88" i="2" s="1"/>
  <c r="K78" i="2"/>
  <c r="K84" i="2" s="1"/>
  <c r="K88" i="2" s="1"/>
  <c r="H78" i="2"/>
  <c r="H84" i="2" s="1"/>
  <c r="H88" i="2" s="1"/>
  <c r="M45" i="2"/>
  <c r="J45" i="2"/>
  <c r="I45" i="2"/>
  <c r="K45" i="2"/>
  <c r="H45" i="2"/>
  <c r="L45" i="2"/>
  <c r="G45" i="2"/>
  <c r="F45" i="2"/>
</calcChain>
</file>

<file path=xl/sharedStrings.xml><?xml version="1.0" encoding="utf-8"?>
<sst xmlns="http://schemas.openxmlformats.org/spreadsheetml/2006/main" count="870" uniqueCount="365">
  <si>
    <t>Luottotappiot</t>
  </si>
  <si>
    <t>Työsuojelumaksu</t>
  </si>
  <si>
    <t>Vakuutusmaksuvastuun muutos</t>
  </si>
  <si>
    <t>Vapaaehtoinen työaika (57§ 1 mom.)</t>
  </si>
  <si>
    <t>Yhteensä</t>
  </si>
  <si>
    <t>Vakuutusmaksuvastuu tilikauden alussa</t>
  </si>
  <si>
    <t>Vakuutusmaksuvastuu tilikauden lopussa</t>
  </si>
  <si>
    <t>Tilivuonna maksetut jakojärjestelmän mukaiset korvaukset</t>
  </si>
  <si>
    <t>Sairaanhoito</t>
  </si>
  <si>
    <t>Kuntouttaminen</t>
  </si>
  <si>
    <t>Päivärahat</t>
  </si>
  <si>
    <t>Haittarahat</t>
  </si>
  <si>
    <t>Lopullisesti vahvistetut eläkkeet</t>
  </si>
  <si>
    <t>Kertakaikkiset työkyvyttömyys korvaukset</t>
  </si>
  <si>
    <t>Indeksikorotukset</t>
  </si>
  <si>
    <t>Muut</t>
  </si>
  <si>
    <t>Hallintokulut</t>
  </si>
  <si>
    <t>Vakuutusmuodot yhteensä</t>
  </si>
  <si>
    <t>t - 1</t>
  </si>
  <si>
    <t>t - 2</t>
  </si>
  <si>
    <t>t - 3</t>
  </si>
  <si>
    <t>t - 4</t>
  </si>
  <si>
    <t>t - 5</t>
  </si>
  <si>
    <t>t - 6</t>
  </si>
  <si>
    <t>t - 7</t>
  </si>
  <si>
    <t>t - 8</t>
  </si>
  <si>
    <t>t - 9</t>
  </si>
  <si>
    <t>t - 10</t>
  </si>
  <si>
    <t>t</t>
  </si>
  <si>
    <t>Muut tunnetut ja tuntemattomat</t>
  </si>
  <si>
    <t>Vahinkojen selvittelyvaraus</t>
  </si>
  <si>
    <t>Vakuutusmaksuvastuu</t>
  </si>
  <si>
    <t>Varsinainen korvausvastuu</t>
  </si>
  <si>
    <t>Yhteistakuuerä</t>
  </si>
  <si>
    <t>Jälleenvakuuttajien osuus</t>
  </si>
  <si>
    <t>Omalla vastuulla</t>
  </si>
  <si>
    <t>Brutto</t>
  </si>
  <si>
    <t>&lt; t - 15</t>
  </si>
  <si>
    <t>t - 11</t>
  </si>
  <si>
    <t>t - 12</t>
  </si>
  <si>
    <t>t - 13</t>
  </si>
  <si>
    <t>t - 14</t>
  </si>
  <si>
    <t>t - 15</t>
  </si>
  <si>
    <t>Diskonttauksen asettama tuottovaatimus</t>
  </si>
  <si>
    <t>Vakuutusmaksualennusten ja hyvitysten asettama vaatimus</t>
  </si>
  <si>
    <t>Absoluuttisesti</t>
  </si>
  <si>
    <t>Muut vakuutusten hankintamenot</t>
  </si>
  <si>
    <t>t + 1</t>
  </si>
  <si>
    <t>t + 2</t>
  </si>
  <si>
    <t>t + 3</t>
  </si>
  <si>
    <t>t + 4</t>
  </si>
  <si>
    <t>t + 5</t>
  </si>
  <si>
    <t>t + 6</t>
  </si>
  <si>
    <t>t + 7</t>
  </si>
  <si>
    <t>t + 8</t>
  </si>
  <si>
    <t>t + 9</t>
  </si>
  <si>
    <t>t + 10</t>
  </si>
  <si>
    <t>Hautausapu ja muu kertakaikkinen suoritus kuolemantapauksessa</t>
  </si>
  <si>
    <t>Vakuutusten hoitokulut</t>
  </si>
  <si>
    <t>Vakuutusten aktivoitujen hankintamenojen muutos</t>
  </si>
  <si>
    <t>Poistot</t>
  </si>
  <si>
    <t>Vahinkojen selvittelyvaraus tilikauden alussa</t>
  </si>
  <si>
    <t>Vahinkojen selvittelyvaraus tilikauden lopussa</t>
  </si>
  <si>
    <t>Vakuutustoiminnan tulos</t>
  </si>
  <si>
    <t>Muut vahinkokohtaiset varaukset</t>
  </si>
  <si>
    <t>Muut vahinkokohtaiset varaukset sattumisvuosittain</t>
  </si>
  <si>
    <t>&gt; t + 10</t>
  </si>
  <si>
    <t>Altistumisvuosi</t>
  </si>
  <si>
    <t>Tilinpäätösvuosi</t>
  </si>
  <si>
    <t>Vahinkokorvausvastuun muutos</t>
  </si>
  <si>
    <t>Vahinkojen selvittelykuluvarauksen muutos</t>
  </si>
  <si>
    <t>Vahinkokorvausvastuu tilikauden alussa</t>
  </si>
  <si>
    <t>Maksetut vahinkokorvaukset</t>
  </si>
  <si>
    <t>Vahinkokorvausvastuu tilikauden lopussa</t>
  </si>
  <si>
    <t>Vakuutusmaksutulo</t>
  </si>
  <si>
    <t>Vakuutusmaksutuotto (2)</t>
  </si>
  <si>
    <t>Vahinkokorvauskulu (2)</t>
  </si>
  <si>
    <t>Yhteistakuuerän muutos (2)</t>
  </si>
  <si>
    <t>Liikekulut (2)</t>
  </si>
  <si>
    <t>Riskisuhde</t>
  </si>
  <si>
    <t>Liikekulusuhde</t>
  </si>
  <si>
    <t>Yhdistetty kulusuhde</t>
  </si>
  <si>
    <t>Liikekulut</t>
  </si>
  <si>
    <t>Vakuutustoiminnan asettama tuottovaatimus nettovastuuvelalle</t>
  </si>
  <si>
    <t>Jakojärjestelmän tasoituserä (10)</t>
  </si>
  <si>
    <t>Vahvistetut eläkkeet, haittarahat ja lisät</t>
  </si>
  <si>
    <t>Keskeneräiset eläkkeet, haittarahat ja lisät</t>
  </si>
  <si>
    <t>Vahvistetut eläkkeet, haittarahat ja lisät sattumisvuosittain</t>
  </si>
  <si>
    <t>Keskeneräiset eläkkeet, haittarahat ja lisät sattumisvuosittain</t>
  </si>
  <si>
    <t>Maksetut bruttovahinkokorvaukset (1)</t>
  </si>
  <si>
    <t>Osuus TVL:n korvauksista</t>
  </si>
  <si>
    <t>Väliaikaiset työkyvyttömyyseläkkeet</t>
  </si>
  <si>
    <t>Osuus TVL:n korvausvastuusta</t>
  </si>
  <si>
    <t>Pakollinen työajan vakuutus, erikoistariffoidut</t>
  </si>
  <si>
    <t>Pakollinen työajan vakuutus, taulustomaksut</t>
  </si>
  <si>
    <t>Maksetut bruttovahinkokorvaukset (20)</t>
  </si>
  <si>
    <t>Bruttovahinkokorvausvastuun muutos (22)</t>
  </si>
  <si>
    <t>Jälleenvakuuttajien osuus (24)</t>
  </si>
  <si>
    <t>Muut (25)</t>
  </si>
  <si>
    <t>Vahinkokohtaisten bruttovarausten muutos</t>
  </si>
  <si>
    <t>Korvaustoiminnan hoitamisesta aiheutuvat kulut (2)</t>
  </si>
  <si>
    <t>Arvio ohimenevien korvauksien selviämisjakaumasta (27)</t>
  </si>
  <si>
    <t>Korvaustoiminnan hoitokulusuhde</t>
  </si>
  <si>
    <t>Maksetut bruttovahinkokorvaukset</t>
  </si>
  <si>
    <t>Maksetut bruttovahinkokorvaukset kumulatiivisesti</t>
  </si>
  <si>
    <t>Maksetut korvaustoiminnan bruttohoitokulut (1)</t>
  </si>
  <si>
    <t>Maksetut korvaustoiminnan hoitokulut</t>
  </si>
  <si>
    <t>Osuus TVL:n tapaturmavakuutuslain 58 §:n mukaisista korvaustoiminnan hoitokuluista</t>
  </si>
  <si>
    <t>Osuus tapaturmalautakunnan ja tapaturma-asiain korvauslautakunnan kuluista</t>
  </si>
  <si>
    <t>Hankintamenot</t>
  </si>
  <si>
    <t>Hoitokulut</t>
  </si>
  <si>
    <t>Osuus TVL:n tapaturmavakuutuslain 58 §:n mukaisista kuluista</t>
  </si>
  <si>
    <t>Kirjatut bruttovakuutusmaksut ennen tasoitusmaksuarviota (18)</t>
  </si>
  <si>
    <t>Maksetut vahinkojen selvittelykulut</t>
  </si>
  <si>
    <t>Työttömyys- ja ryhmähenkivakuutuksen hoitopalkkiot</t>
  </si>
  <si>
    <t>Menevän jälleenvakuutuksen palkkiot ja voitto-osuudet</t>
  </si>
  <si>
    <t>Poolikorvaukset</t>
  </si>
  <si>
    <t>Poolivaraukset</t>
  </si>
  <si>
    <t>Vahinkokohtaiset bruttovaraukset tilikauden lopussa</t>
  </si>
  <si>
    <t>Vapaa-aika (57§ 2,3 mom.)</t>
  </si>
  <si>
    <t>Yli 9 vuotta vanhat sairaanhoitokorvaukset</t>
  </si>
  <si>
    <t>Ammattitautien erillisjärjetelyn piiriin kuuluvien tuntemattomien vahinkojen varaus</t>
  </si>
  <si>
    <t>Tilinpäätösvuosi (t)</t>
  </si>
  <si>
    <t>Riskisuhde kumulatiivisesti</t>
  </si>
  <si>
    <t>Bruttovastuuvelka (23)</t>
  </si>
  <si>
    <t>Diskontatun vastuuvelan osuus</t>
  </si>
  <si>
    <t>Suhteellisesti vuoden alkavasta nettovastuuvelasta (ilman tasoitusmäärää)</t>
  </si>
  <si>
    <t>Painotettu keskimääräinen diskonttauskorko</t>
  </si>
  <si>
    <t>Vakuutusmaksuvastuun laskuperustemuutoksen vaikutus (3)</t>
  </si>
  <si>
    <t>Vahinkokorvausvastuun laskuperustemuutoksen vaikutus (6)</t>
  </si>
  <si>
    <t>Vahinkojen selvittelykuluvarauksen laskuperustemuutoksen vaikutus (6)</t>
  </si>
  <si>
    <t>Jälleenvakuuttajien osuus bruttovastuuvelasta (24)</t>
  </si>
  <si>
    <t>Varaukset muille tunnetuille ja tuntemattomille vahingoille sattumisvuosittain (25b)</t>
  </si>
  <si>
    <t>Arvio pysyvien korvauksien selviämisjakaumasta (28)</t>
  </si>
  <si>
    <t>Bruttovastuuvelan riskitön tuotto vähennettynä bruttovastuuvelan diskonttauskululla (19)</t>
  </si>
  <si>
    <t>Vahinkokorvausvastuun laskuperustekorkokulu (5)</t>
  </si>
  <si>
    <t>Vahinkojen selvittelykuluvarauksen laskuperustekorkokulu (5)</t>
  </si>
  <si>
    <t>Diskontatun vastuuvelan riittävyysseuranta</t>
  </si>
  <si>
    <t>Laskuperustekorkomuutoksen vaikutus (22a)</t>
  </si>
  <si>
    <t>Vahinkojen lukumäärän muutos (30)</t>
  </si>
  <si>
    <t>Muut ammattitaudit kuin erillisjärjestelyn piiriin kuuluvat ammattitaudit ilmenemisvuosittain (31)</t>
  </si>
  <si>
    <t>Erillisjärjestelyn piiriin kuuluvat ammattitaudit ilmenemisvuosittain (31)</t>
  </si>
  <si>
    <t>Bruttovahinkokorvausvastuun laskuperustekorkokulu (21)</t>
  </si>
  <si>
    <t xml:space="preserve">Tilinpäätösvuoden vahingoista maksetut korvaukset (brutto) </t>
  </si>
  <si>
    <t xml:space="preserve">Tilinpäätösvuoden vahingoista maksetut korvaukset (netto) </t>
  </si>
  <si>
    <t>Yli 9 vuotta vanhat kuntoutuksen korvaukset</t>
  </si>
  <si>
    <t>Tilinpäätösvuoden vahingoista varattu diskontattu korvausvastuu (23a)</t>
  </si>
  <si>
    <t>Tilinpäätösvuoden vahingoista varattu diskontattu korvausvastuu (24a)</t>
  </si>
  <si>
    <t>Tilinpäätösvuoden vahingoista varattu diskonttaamaton korvausvastuu (24b)</t>
  </si>
  <si>
    <t>Tilinpäätösvuoden vahingoista varattu diskonttaamaton korvausvastuu (23b)</t>
  </si>
  <si>
    <t>Tasoitusmäärä</t>
  </si>
  <si>
    <t>Tasoitettu vakuutusliikkeen tulos</t>
  </si>
  <si>
    <t>Vakuutusliikkeen tulos</t>
  </si>
  <si>
    <t>Nettovastuuvelan tuotto yli riskittömän tuoton (7)</t>
  </si>
  <si>
    <t>Vakavaraisuuspääoman tavoiterajan tuotto (7)</t>
  </si>
  <si>
    <t>Vastuuvelan laskuperustemuutosten tulosvaikutuksen palautus</t>
  </si>
  <si>
    <t>Nettovastuuvelan riskitön tuotto vähennettynä nettovastuuvelan laskuperustekorkokululla (4)</t>
  </si>
  <si>
    <t>Vertailukelpoisia tunnuslukuja</t>
  </si>
  <si>
    <t>Jakojärjestelmän rahoitusosuus</t>
  </si>
  <si>
    <t>Jakojärjestelmämaksut</t>
  </si>
  <si>
    <t>Korvaukset pitkän latenssiajan ammattitaudista tai ammattitautiepäilystä (15a)</t>
  </si>
  <si>
    <t>Jakosuhdekorjaus</t>
  </si>
  <si>
    <t>Vakuutusmaksut (9)</t>
  </si>
  <si>
    <t>Vakuutusmaksut(9)</t>
  </si>
  <si>
    <t xml:space="preserve">Yhteensä </t>
  </si>
  <si>
    <t>Vakuutusmaksun erittely (1)</t>
  </si>
  <si>
    <t xml:space="preserve">Maksutulo </t>
  </si>
  <si>
    <t>Jakojärjestelmäkorvaukset</t>
  </si>
  <si>
    <t>Tasoituserä</t>
  </si>
  <si>
    <t xml:space="preserve">TVL:n yhtiölle ilmoittama jakojärjestelmän rahoitusosuus </t>
  </si>
  <si>
    <t>Ohimenevät</t>
  </si>
  <si>
    <t>Pysyvät</t>
  </si>
  <si>
    <t>&lt;2003</t>
  </si>
  <si>
    <t/>
  </si>
  <si>
    <t xml:space="preserve">Ammattitautien erillisjärjestelyn piiriin kuuluvat vahingot ilmenemisvuosittain </t>
  </si>
  <si>
    <t xml:space="preserve">Vahinkojen lukumäärä </t>
  </si>
  <si>
    <t>£ 1959</t>
  </si>
  <si>
    <t>1960 £-£ 1969</t>
  </si>
  <si>
    <t>1970 £-£ 1979</t>
  </si>
  <si>
    <t>1980 £-£ 1989</t>
  </si>
  <si>
    <t>1990 £-£ 1999</t>
  </si>
  <si>
    <t>2000 £-£ 2009</t>
  </si>
  <si>
    <t>³ 2010</t>
  </si>
  <si>
    <t>1 000 euroa</t>
  </si>
  <si>
    <t>Premieintäkt (2)</t>
  </si>
  <si>
    <t>Premieinkomst</t>
  </si>
  <si>
    <t>Andel av fördelningssystemets finansiering</t>
  </si>
  <si>
    <t>Återförsäkrares andel</t>
  </si>
  <si>
    <t>Förändring i premieansvar</t>
  </si>
  <si>
    <t>Sammanlagt</t>
  </si>
  <si>
    <t>Inverkan av ändringar i beräkningsgrunder för premieansvar (3)</t>
  </si>
  <si>
    <t>Nettoansvarsskuldens riskfria avkastning med avdrag för nettoansvarsskuldens beräkningsräntekostnad (4)</t>
  </si>
  <si>
    <t>Skadeersättningskostnad (2)</t>
  </si>
  <si>
    <t>Utbetalda skadeersättningar</t>
  </si>
  <si>
    <t>Förändring i skadeersättningsansvar</t>
  </si>
  <si>
    <t>Skadeersättningsansvarets beräkningsräntekostnad (5)</t>
  </si>
  <si>
    <t>Inverkan av ändringar i beräkningsgrunder för skadeersättningsansvar (6)</t>
  </si>
  <si>
    <t>1 000 euro</t>
  </si>
  <si>
    <t>Bokslutsår</t>
  </si>
  <si>
    <t>Kostnader för handläggning av ersättningsverksamhet (2)</t>
  </si>
  <si>
    <t>Betalda kostnader för handläggning av ersättningsverksamhet</t>
  </si>
  <si>
    <t>Förändring i skaderegleringsreserv</t>
  </si>
  <si>
    <t>Skaderegleringsreservens beräkningsräntekostnad (5)</t>
  </si>
  <si>
    <t>Inverkan av ändringar i beräkningsgrunder för skaderegleringsreserv (6)</t>
  </si>
  <si>
    <t>Driftskostnader (2)</t>
  </si>
  <si>
    <t>Förändring i garantiavgiftsposten (2)</t>
  </si>
  <si>
    <t>Försäkringsrörelsens utjämnade resultat (netto)</t>
  </si>
  <si>
    <t>Avkastning på nettoansvarsskulden över den riskfria avkastningen (7)</t>
  </si>
  <si>
    <t>Återföring av inverkan av ändringar i ansvarsskuldens beräkningsgrunder på resultatet</t>
  </si>
  <si>
    <t>Försäkringsrörelsens resultat (netto)</t>
  </si>
  <si>
    <t>Avkastning på solvenskapitalets målsatta gräns (7)</t>
  </si>
  <si>
    <t>Försäkringsverksamhetens resultat</t>
  </si>
  <si>
    <t>Jämförbara nyckeltal</t>
  </si>
  <si>
    <t>Riskprocent</t>
  </si>
  <si>
    <t>Skaderegleringsprocent</t>
  </si>
  <si>
    <t>Driftskostnadsprocent</t>
  </si>
  <si>
    <t>Totalkostnadsprocent</t>
  </si>
  <si>
    <t>Specifikation av premieinkomst (1)</t>
  </si>
  <si>
    <t>Obligatorisk försäkring för arbetstid, tabellpremier</t>
  </si>
  <si>
    <t>Premieinkomst (9)</t>
  </si>
  <si>
    <t>Fördelningsavgifter</t>
  </si>
  <si>
    <t>Kreditförluster</t>
  </si>
  <si>
    <t>Arbetsskyddsavgift</t>
  </si>
  <si>
    <t>Obligatorisk försäkring för arbetstid, specialtariffierade</t>
  </si>
  <si>
    <t>Frivillig arbetstid (57§ 1 mom.)</t>
  </si>
  <si>
    <t>Fritid (57§ 2,3 mom.)</t>
  </si>
  <si>
    <t>Försäkringsformerna sammanlagt</t>
  </si>
  <si>
    <t>Fördelningssystemets utjämningspost</t>
  </si>
  <si>
    <t>Under räkenskapsperioden utbetalda ersättningar i enlighet med fördelningssystemet</t>
  </si>
  <si>
    <t xml:space="preserve">Bolagets andel av fördelningssystemets finansiering i enlighet med OFFs anmälan </t>
  </si>
  <si>
    <t>Förändringen i fördelningsförhållandet</t>
  </si>
  <si>
    <t>Utjämningspost</t>
  </si>
  <si>
    <t>Utbetalda bruttoskadeersättningar</t>
  </si>
  <si>
    <t>Förbigående</t>
  </si>
  <si>
    <t>Sjukvård</t>
  </si>
  <si>
    <t>Dagpenningar</t>
  </si>
  <si>
    <t>Övriga</t>
  </si>
  <si>
    <t>Bestående</t>
  </si>
  <si>
    <t>Menersättning</t>
  </si>
  <si>
    <t>Temporära invalidpensioner</t>
  </si>
  <si>
    <t>Slutligt fastställda pensioner</t>
  </si>
  <si>
    <t>Begravningsbidrag och och ersättning i ett för allt vid dödsfall</t>
  </si>
  <si>
    <t>Engångsersättningar för invaliditet</t>
  </si>
  <si>
    <t>Rehabilitering</t>
  </si>
  <si>
    <r>
      <t>Ersättningar</t>
    </r>
    <r>
      <rPr>
        <sz val="10"/>
        <color rgb="FF222222"/>
        <rFont val="Arial"/>
        <family val="2"/>
      </rPr>
      <t xml:space="preserve"> enligt </t>
    </r>
    <r>
      <rPr>
        <sz val="10"/>
        <color rgb="FF000000"/>
        <rFont val="Arial"/>
        <family val="2"/>
      </rPr>
      <t>fördelningssystemet</t>
    </r>
  </si>
  <si>
    <t>Indexförhöjningar</t>
  </si>
  <si>
    <t>Över 9 år gamla sjukvårdsersättningar</t>
  </si>
  <si>
    <t>Över 9 år gamla rehabiliteringsersättningar</t>
  </si>
  <si>
    <t xml:space="preserve">Ersättningar för yrkessjukdomar med lång latenstid eller misstanke om en yrkessjukdom </t>
  </si>
  <si>
    <t>Andel av OFF:s ersättningar</t>
  </si>
  <si>
    <t xml:space="preserve">Övriga </t>
  </si>
  <si>
    <t>Poolersättningar</t>
  </si>
  <si>
    <t>Betalda skaderegleringskostnader</t>
  </si>
  <si>
    <t xml:space="preserve">Andel av OFF:s kostnader för ersättningsverksamhet i enlighet med 58 § lagen om olycksfallsförsäkring </t>
  </si>
  <si>
    <t>Andel av kostnader för olycksfallsnämnden och ersättningsnämnden för olycksfallsärenden</t>
  </si>
  <si>
    <t>Utbetalda ersättningar för inträffade skador under bokslutsår (brutto)</t>
  </si>
  <si>
    <t>Utbetalda ersättningar för inträffade skador under bokslutsår (netto)</t>
  </si>
  <si>
    <t>Premieansvar vid årets början</t>
  </si>
  <si>
    <t>Premieansvar vid årets slut</t>
  </si>
  <si>
    <t>Skadeersättningsansvar vid årets början</t>
  </si>
  <si>
    <t>Skadeersättningsansvar vid årets slut</t>
  </si>
  <si>
    <t>Skaderegleringsreserv vid årets början</t>
  </si>
  <si>
    <t>Skaderegleringsreserv vid årets slut</t>
  </si>
  <si>
    <t>Driftskostnader</t>
  </si>
  <si>
    <t>Utgifter för anskaffning av försäkringar</t>
  </si>
  <si>
    <t>Provisioner (16)</t>
  </si>
  <si>
    <t>Övriga utgifter för anskaffning av försäkringar</t>
  </si>
  <si>
    <t>Förändring i aktiverade anskaffningsutgifter</t>
  </si>
  <si>
    <t>Kostnader för handläggning av försäkringar</t>
  </si>
  <si>
    <t>Skötselkostnader för försäkringar</t>
  </si>
  <si>
    <t>Andel av OFF:s kostnader i enlighet 58 § i lagen om olycksfallsförsäkring</t>
  </si>
  <si>
    <t>Arbetslöshets- och grupplivförsäkringens skötselprovision</t>
  </si>
  <si>
    <t>Administrationskostnader</t>
  </si>
  <si>
    <t>Provisioner och vinstandelar för avgiven återförsäkring</t>
  </si>
  <si>
    <t>Avskrivningar</t>
  </si>
  <si>
    <t>Bokförda bruttopremier före uppskattning av utjämningspremie (18)</t>
  </si>
  <si>
    <t>Bruttoansvarsskuldens riskfria avkastning med avdrag för bruttoansvarsskuldens beräkningsräntekostnad (19)</t>
  </si>
  <si>
    <t>Utbetalda bruttoskadeersättningar (20)</t>
  </si>
  <si>
    <t>Bruttoskadeersättningsansvarets beräkningsräntekostnad (21)</t>
  </si>
  <si>
    <t>Förändring i bruttoskadeersättningsansvar (22)</t>
  </si>
  <si>
    <t>Inverkan av ändring i beräkningsräntan (22a)</t>
  </si>
  <si>
    <t>Kumulativ riskprocent</t>
  </si>
  <si>
    <t>Tillräcklighetsanalys av diskonterad ansvarsskuld</t>
  </si>
  <si>
    <t>Försäkringsteknisk bruttoansvarsskuld (23)</t>
  </si>
  <si>
    <t>Premieansvar</t>
  </si>
  <si>
    <t>Egentligt ersättningsansvar</t>
  </si>
  <si>
    <t>Slutligt fastställda pensioner, menersättningar och tillägg</t>
  </si>
  <si>
    <t>Icke slutligt fastställda pensioner, menersättningar och tillägg</t>
  </si>
  <si>
    <t>Övriga skadespecifika reserver</t>
  </si>
  <si>
    <t>Okända skador inom specialarrangemanget för yrkessjukdomar</t>
  </si>
  <si>
    <t>Övriga kända och okända</t>
  </si>
  <si>
    <t>Poolreserver</t>
  </si>
  <si>
    <t>Andel av OFF:s ersättningsansvar</t>
  </si>
  <si>
    <t>Skaderegleringsreserv</t>
  </si>
  <si>
    <t>Diskonterat ersättningsansvar som reserverats för bokslutsårets skador (23a)</t>
  </si>
  <si>
    <t>Ersättningsansvar som reserverats för bokslutsårets skador, utan diskontering(23b)</t>
  </si>
  <si>
    <t>Garantiavgiftspost</t>
  </si>
  <si>
    <t>Utjänmingsbelopp</t>
  </si>
  <si>
    <t>Återförsäkrares andel av försäkringsteknisk ansvarsskuld (24)</t>
  </si>
  <si>
    <t>Diskonterat ersättningsansvar som reserverats för bokslutsårets skador (24a)</t>
  </si>
  <si>
    <t>Ersättningsansvar som reserverats för bokslutsårets skador, utan diskontering (24b)</t>
  </si>
  <si>
    <t>Andel av diskonterad ansvarsskuld</t>
  </si>
  <si>
    <t>Bruttoansvarsskuld (23)</t>
  </si>
  <si>
    <t>Återförsäkrares andel (24)</t>
  </si>
  <si>
    <t>På eget ansvar</t>
  </si>
  <si>
    <t>Genomsnittlig diskonteringsränta</t>
  </si>
  <si>
    <t>Försäkringsverksamhetens avkastningskrav på nettoansvarsskuld</t>
  </si>
  <si>
    <t>Absolut</t>
  </si>
  <si>
    <t>Krav som hänför sig till diskontering</t>
  </si>
  <si>
    <t>Krav som hänför sig till premierabatter och gottgörelser</t>
  </si>
  <si>
    <t>Övriga (25)</t>
  </si>
  <si>
    <t>Relativt med avseende på nettoansvarsskuld (utan utjämningsbelopp) vid årets början</t>
  </si>
  <si>
    <t>Slutligt fastställda pensioner, menersättningar och tillägg uppdelat per skadeår</t>
  </si>
  <si>
    <t>Icke slutligt fastställda pensioner, menersättningar och tillägg uppdelat per skadeår</t>
  </si>
  <si>
    <t>Bokslutsår (t)</t>
  </si>
  <si>
    <t>Övriga skadespecifika reserver uppdelat per skadeår</t>
  </si>
  <si>
    <t>Reserver för övriga kända och okända skador uppdelat per skadeår (25b)</t>
  </si>
  <si>
    <t>Uppskattad avvecklingsfördelning för förbigående ersättningar (27)</t>
  </si>
  <si>
    <t>Uppskattad avvecklingsfördelning för bestående ersättningar (28)</t>
  </si>
  <si>
    <t>Övriga yrkessjukdomar än skador inom specialarrangemanget för yrkessjukdomar uppdelat per framträdelseår (31)</t>
  </si>
  <si>
    <t xml:space="preserve">Förändring i skadespecifika bruttoreserver </t>
  </si>
  <si>
    <t>Förändring i antalet skador (30)</t>
  </si>
  <si>
    <t>Lakisääteisen tapaturmavakuutuksen analyysi. Liikkeen tulos (1)</t>
  </si>
  <si>
    <t>Suomalaiset yhtiöt yhteensä 31.12.2012</t>
  </si>
  <si>
    <t>Skador inom specialarrangemanget för yrkessjukdomar uppdelat per framträdelseår (31)</t>
  </si>
  <si>
    <t>Utbetalda bruttoskadeersättningar kumulativt</t>
  </si>
  <si>
    <t>Skadespecifika bruttoreserver vid årets slut</t>
  </si>
  <si>
    <t>Antalet skador kumulativt (30)</t>
  </si>
  <si>
    <t>Exponeringsår</t>
  </si>
  <si>
    <t>Sammanlagt 31.12.2012</t>
  </si>
  <si>
    <t>Sammanlagt  31.12.2012</t>
  </si>
  <si>
    <t xml:space="preserve">Sammanlagt 31.12.2012 </t>
  </si>
  <si>
    <t xml:space="preserve">Suomalaiset yhtiöt yhteensä 31.12.2012 </t>
  </si>
  <si>
    <t>Analys av lagstadgad olycksfallsförsäkring. Verksamhetens resultat (1)</t>
  </si>
  <si>
    <t>Analys av lagstadgad olycksfallsförsäkring. Verksamhetens  resultat - fortsättning (1)</t>
  </si>
  <si>
    <t>Lakisääteisen tapaturmavakuutuksen analyysi. Liikkeen tulos - jatko (1)</t>
  </si>
  <si>
    <t xml:space="preserve">Lakisääteisen tapaturmavakuutuksen analyysi. Vakuutusmaksutulo </t>
  </si>
  <si>
    <t>Analys av lagstadgad olycksfallsförsäkring. Premieinkomst</t>
  </si>
  <si>
    <t>Analys av lagstadgad olycksfallsförsäkring. Utbetalda ersättningar och grundlag för fördelning av kostnader i enlighet med fördelningssystemet</t>
  </si>
  <si>
    <t>Lakisääteisen tapaturmavakuutuksen analyysi. Maksetut korvaukset ja jakojärjestelmän mukaisten kustannusten jakoperuste</t>
  </si>
  <si>
    <t>Lakisääteisen tapaturmavakuutuksen analyysi. Vakuutusmaksuvastuun, varsinaisen korvausvastuun ja vahinkojen selvittelyvarauksen muutos (1)</t>
  </si>
  <si>
    <t>Analys av lagstadgad olycksfallsförsäkring. Förändring i premieansvar, egentligt ersättningsansvar och skaderegleringsreserv (1)</t>
  </si>
  <si>
    <t>Lakisääteisen tapaturmavakuutuksen analyysi. Liikekulut (1)</t>
  </si>
  <si>
    <t>Lakisääteisen tapaturmavakuutuksen analyysi. Kantavuosittainen kehitys (17)</t>
  </si>
  <si>
    <t>Analys av lagstadgad olycksfallsförsäkring. Utveckling per affärsår (17)</t>
  </si>
  <si>
    <t>Lakisääteisen tapaturmavakuutuksen analyysi. Kantavuosittainen kehitys - jatko (17)</t>
  </si>
  <si>
    <t>Analys av lagstadgad olycksfallsförsäkring.  Utveckling per affärsår - fortsättning (17)</t>
  </si>
  <si>
    <t>Lakisääteisen tapaturmavakuutuksen analyysi. Tunnuslukuja kantavuosittain</t>
  </si>
  <si>
    <t>Analys av lagstadgad olycksfallsförsäkring. Nyckeltal per affärsår</t>
  </si>
  <si>
    <t>Lakisääteisen tapaturmavakuutuksen analyysi. Vastuuvelka</t>
  </si>
  <si>
    <t>Analys av lagstadgad olycksfallsförsäkring. Ansvarsskuld</t>
  </si>
  <si>
    <t>Lakisääteisen tapaturmavakuutuksen analyysi. Eläkkeet, haittarahat ja lisät sattumisvuosittain (25a)</t>
  </si>
  <si>
    <t>Analys av lagstadgad olycksfallsförsäkring. Pensioner, menersättningar och tillägg uppdelat per skadeår (25a)</t>
  </si>
  <si>
    <t>Lakisääteisen tapaturmavakuutuksen analyysi. Muut vahinkokohtaiset varaukset ja varaukset muille tunnetuille ja tuntemattomille vahingoille sattumisvuosittain (25a)</t>
  </si>
  <si>
    <t>Analys av lagstadgad olycksfallsförsäkring. Övriga skadespecifika reserver och reserver för övriga kända och okända skador uppdelat per skadeår (25a)</t>
  </si>
  <si>
    <t>Lakisääteisen tapaturmavakuutuksen analyysi. Varsinaisen korvausvastuun arvioitu selviämisjakauma ja duraatio (26)</t>
  </si>
  <si>
    <t>Analys av lagstadgad olycksfallsförsäkring. Uppskattad avvecklingsfördelning och maturitet för egentligt ersättningsansvar (26)</t>
  </si>
  <si>
    <t>Lakisääteisen tapaturmavakuutuksen analyysi. Muiden ammattitautien kuin erillisjärjestelyn piiriin kuuluvien ammattitautien kehitys (29)</t>
  </si>
  <si>
    <t>Analys av lagstadgad olycksfallsförsäkring. Utveckling av övriga yrkessjukdomar än skador inom specialarrangemanget för yrkessjukdomar (29)</t>
  </si>
  <si>
    <t>Lakisääteisen tapaturmavakuutuksen analyysi. Erillisjärjestelyn piiriin kuuluvien ammattitautien kehitys (29)</t>
  </si>
  <si>
    <t>Analys av lagstadgad olycksfallsförsäkring. Utveckling av skador inom specialarrangemanget för yrkessjukdomar (29)</t>
  </si>
  <si>
    <t>Lakisääteisen tapaturmavakuutuksen analyysi. Ammattitautien erillisjärjestelyn piiriin kuuluvien vahinkojen kumulatiivinen kehitys tilikauden lopussa (32)</t>
  </si>
  <si>
    <t>Analys av lagstadgad olycksfallsförsäkring. Kumulativ utveckling av skador inom specialarrangemanget för yrkessjukdomar vid redovisningsperiodens slut (32)</t>
  </si>
  <si>
    <t>Analys av lagstadgad olycksfallsförsäkring. Driftskostnader (1)</t>
  </si>
  <si>
    <t xml:space="preserve">Palkkiot (16)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</si>
</sst>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m_k_-;\-* #,##0.00\ _m_k_-;_-* &quot;-&quot;??\ _m_k_-;_-@_-"/>
    <numFmt numFmtId="165" formatCode="0.0"/>
    <numFmt numFmtId="166" formatCode="0.0\ %"/>
    <numFmt numFmtId="167" formatCode="_-* #,##0.00\ [$€]_-;\-* #,##0.00\ [$€]_-;_-* &quot;-&quot;??\ [$€]_-;_-@_-"/>
    <numFmt numFmtId="168" formatCode="_-&quot;€&quot;\ * #,##0.00_-;_-&quot;€&quot;\ * \-#,##0.00;_-&quot;€&quot;* #0_-;_-@_-"/>
  </numFmts>
  <fonts count="81">
    <font>
      <sz val="10"/>
      <name val="Times New Roman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Symbol"/>
      <family val="1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9"/>
      <name val="Arial"/>
      <family val="2"/>
    </font>
    <font>
      <sz val="10"/>
      <name val="Antique Olv (W1)"/>
    </font>
    <font>
      <sz val="10"/>
      <name val="Antique Olv (W1)"/>
      <family val="2"/>
    </font>
    <font>
      <sz val="10"/>
      <name val="Times New Roman"/>
      <family val="1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Symbol"/>
      <family val="1"/>
      <charset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  <scheme val="major"/>
    </font>
    <font>
      <sz val="12"/>
      <name val="Arial"/>
      <family val="2"/>
      <scheme val="major"/>
    </font>
    <font>
      <b/>
      <sz val="12"/>
      <name val="Arial"/>
      <family val="2"/>
      <scheme val="major"/>
    </font>
    <font>
      <sz val="10"/>
      <name val="Arial"/>
      <family val="2"/>
      <scheme val="minor"/>
    </font>
    <font>
      <b/>
      <sz val="12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rgb="FF00388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882"/>
        <bgColor rgb="FF00388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091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2" fillId="8" borderId="1" applyNumberFormat="0" applyFon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23" fillId="14" borderId="2" applyNumberFormat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3" fillId="14" borderId="2" applyNumberFormat="0" applyAlignment="0" applyProtection="0"/>
    <xf numFmtId="0" fontId="23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24" fillId="22" borderId="3" applyNumberFormat="0" applyAlignment="0" applyProtection="0"/>
    <xf numFmtId="0" fontId="24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164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2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0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7" borderId="2" applyNumberFormat="0" applyAlignment="0" applyProtection="0"/>
    <xf numFmtId="0" fontId="64" fillId="0" borderId="0" applyNumberFormat="0" applyBorder="0" applyAlignment="0">
      <protection locked="0"/>
    </xf>
    <xf numFmtId="0" fontId="30" fillId="7" borderId="2" applyNumberFormat="0" applyAlignment="0" applyProtection="0"/>
    <xf numFmtId="0" fontId="30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24" fillId="22" borderId="3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1" fillId="0" borderId="7" applyNumberFormat="0" applyFill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 applyFont="0"/>
    <xf numFmtId="3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2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3" fontId="3" fillId="0" borderId="0"/>
    <xf numFmtId="0" fontId="3" fillId="0" borderId="0"/>
    <xf numFmtId="3" fontId="3" fillId="0" borderId="0"/>
    <xf numFmtId="3" fontId="3" fillId="0" borderId="0"/>
    <xf numFmtId="0" fontId="3" fillId="0" borderId="0"/>
    <xf numFmtId="0" fontId="3" fillId="0" borderId="0"/>
    <xf numFmtId="3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/>
    <xf numFmtId="0" fontId="3" fillId="0" borderId="0"/>
    <xf numFmtId="3" fontId="3" fillId="0" borderId="0"/>
    <xf numFmtId="3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3" fillId="0" borderId="0" applyFont="0"/>
    <xf numFmtId="0" fontId="3" fillId="0" borderId="0" applyFont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3" fontId="3" fillId="0" borderId="0"/>
    <xf numFmtId="3" fontId="3" fillId="0" borderId="0"/>
    <xf numFmtId="3" fontId="3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0" fontId="3" fillId="0" borderId="0" applyFont="0"/>
    <xf numFmtId="0" fontId="3" fillId="0" borderId="0" applyFont="0"/>
    <xf numFmtId="0" fontId="3" fillId="0" borderId="0" applyFont="0"/>
    <xf numFmtId="0" fontId="3" fillId="0" borderId="0" applyFont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 applyFont="0"/>
    <xf numFmtId="0" fontId="3" fillId="0" borderId="0" applyFont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3" fontId="3" fillId="0" borderId="0"/>
    <xf numFmtId="0" fontId="3" fillId="0" borderId="0" applyFont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55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69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14" fillId="0" borderId="0"/>
    <xf numFmtId="0" fontId="3" fillId="0" borderId="0"/>
    <xf numFmtId="0" fontId="2" fillId="0" borderId="0"/>
    <xf numFmtId="0" fontId="69" fillId="0" borderId="0"/>
    <xf numFmtId="0" fontId="2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14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8" borderId="1" applyNumberFormat="0" applyFont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34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14" borderId="9" applyNumberFormat="0" applyAlignment="0" applyProtection="0"/>
    <xf numFmtId="0" fontId="3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27" fillId="0" borderId="4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28" fillId="0" borderId="5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29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41" fontId="3" fillId="0" borderId="0" applyFont="0" applyFill="0" applyBorder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14" borderId="9" applyNumberFormat="0" applyAlignment="0" applyProtection="0"/>
    <xf numFmtId="42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3" fillId="0" borderId="0"/>
  </cellStyleXfs>
  <cellXfs count="195">
    <xf numFmtId="0" fontId="0" fillId="0" borderId="0" xfId="0"/>
    <xf numFmtId="0" fontId="3" fillId="0" borderId="0" xfId="0" applyFont="1" applyBorder="1" applyProtection="1"/>
    <xf numFmtId="0" fontId="4" fillId="27" borderId="0" xfId="0" applyFont="1" applyFill="1" applyBorder="1" applyAlignment="1" applyProtection="1">
      <alignment horizontal="centerContinuous"/>
    </xf>
    <xf numFmtId="0" fontId="3" fillId="27" borderId="0" xfId="0" applyFont="1" applyFill="1" applyBorder="1" applyAlignment="1" applyProtection="1">
      <alignment horizontal="centerContinuous"/>
    </xf>
    <xf numFmtId="0" fontId="3" fillId="27" borderId="17" xfId="0" applyFont="1" applyFill="1" applyBorder="1" applyAlignment="1" applyProtection="1">
      <alignment horizontal="center"/>
    </xf>
    <xf numFmtId="0" fontId="3" fillId="27" borderId="18" xfId="0" applyFont="1" applyFill="1" applyBorder="1" applyProtection="1"/>
    <xf numFmtId="0" fontId="4" fillId="27" borderId="18" xfId="0" applyFont="1" applyFill="1" applyBorder="1" applyAlignment="1" applyProtection="1">
      <alignment horizontal="left"/>
    </xf>
    <xf numFmtId="0" fontId="3" fillId="0" borderId="0" xfId="0" applyFont="1" applyBorder="1"/>
    <xf numFmtId="0" fontId="3" fillId="0" borderId="16" xfId="0" applyFont="1" applyBorder="1"/>
    <xf numFmtId="0" fontId="3" fillId="0" borderId="20" xfId="0" applyFont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0" xfId="0" applyFont="1"/>
    <xf numFmtId="0" fontId="6" fillId="0" borderId="16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Protection="1"/>
    <xf numFmtId="10" fontId="3" fillId="0" borderId="0" xfId="0" applyNumberFormat="1" applyFont="1"/>
    <xf numFmtId="3" fontId="3" fillId="0" borderId="0" xfId="0" applyNumberFormat="1" applyFont="1"/>
    <xf numFmtId="0" fontId="3" fillId="0" borderId="22" xfId="0" applyFont="1" applyFill="1" applyBorder="1"/>
    <xf numFmtId="165" fontId="3" fillId="0" borderId="22" xfId="0" applyNumberFormat="1" applyFont="1" applyBorder="1"/>
    <xf numFmtId="3" fontId="3" fillId="0" borderId="24" xfId="0" applyNumberFormat="1" applyFont="1" applyBorder="1"/>
    <xf numFmtId="10" fontId="3" fillId="0" borderId="0" xfId="0" applyNumberFormat="1" applyFont="1" applyBorder="1"/>
    <xf numFmtId="0" fontId="3" fillId="0" borderId="0" xfId="0" quotePrefix="1" applyFont="1" applyBorder="1"/>
    <xf numFmtId="3" fontId="3" fillId="0" borderId="0" xfId="0" applyNumberFormat="1" applyFont="1" applyBorder="1"/>
    <xf numFmtId="3" fontId="3" fillId="0" borderId="20" xfId="0" applyNumberFormat="1" applyFont="1" applyBorder="1"/>
    <xf numFmtId="3" fontId="3" fillId="0" borderId="25" xfId="0" applyNumberFormat="1" applyFont="1" applyBorder="1"/>
    <xf numFmtId="3" fontId="3" fillId="0" borderId="0" xfId="0" applyNumberFormat="1" applyFont="1" applyFill="1" applyBorder="1"/>
    <xf numFmtId="3" fontId="3" fillId="0" borderId="20" xfId="0" applyNumberFormat="1" applyFont="1" applyFill="1" applyBorder="1"/>
    <xf numFmtId="3" fontId="6" fillId="0" borderId="20" xfId="0" applyNumberFormat="1" applyFont="1" applyBorder="1"/>
    <xf numFmtId="3" fontId="6" fillId="0" borderId="0" xfId="0" applyNumberFormat="1" applyFont="1" applyFill="1" applyBorder="1"/>
    <xf numFmtId="3" fontId="6" fillId="0" borderId="0" xfId="0" applyNumberFormat="1" applyFont="1" applyBorder="1"/>
    <xf numFmtId="3" fontId="6" fillId="0" borderId="0" xfId="0" applyNumberFormat="1" applyFont="1"/>
    <xf numFmtId="3" fontId="3" fillId="0" borderId="24" xfId="0" applyNumberFormat="1" applyFont="1" applyFill="1" applyBorder="1"/>
    <xf numFmtId="3" fontId="3" fillId="0" borderId="25" xfId="0" applyNumberFormat="1" applyFont="1" applyFill="1" applyBorder="1"/>
    <xf numFmtId="3" fontId="6" fillId="0" borderId="22" xfId="0" applyNumberFormat="1" applyFont="1" applyBorder="1"/>
    <xf numFmtId="3" fontId="0" fillId="0" borderId="0" xfId="0" applyNumberFormat="1"/>
    <xf numFmtId="10" fontId="0" fillId="0" borderId="0" xfId="0" applyNumberFormat="1"/>
    <xf numFmtId="166" fontId="3" fillId="0" borderId="0" xfId="0" applyNumberFormat="1" applyFont="1" applyBorder="1"/>
    <xf numFmtId="166" fontId="3" fillId="0" borderId="0" xfId="0" applyNumberFormat="1" applyFont="1"/>
    <xf numFmtId="0" fontId="8" fillId="0" borderId="16" xfId="0" applyFont="1" applyBorder="1"/>
    <xf numFmtId="0" fontId="9" fillId="0" borderId="0" xfId="0" applyFont="1" applyBorder="1"/>
    <xf numFmtId="0" fontId="9" fillId="0" borderId="16" xfId="0" applyFont="1" applyBorder="1"/>
    <xf numFmtId="0" fontId="9" fillId="0" borderId="0" xfId="0" applyFont="1" applyFill="1" applyBorder="1"/>
    <xf numFmtId="0" fontId="8" fillId="0" borderId="16" xfId="0" quotePrefix="1" applyFont="1" applyBorder="1"/>
    <xf numFmtId="0" fontId="9" fillId="0" borderId="0" xfId="0" applyFont="1" applyBorder="1" applyProtection="1"/>
    <xf numFmtId="0" fontId="9" fillId="0" borderId="0" xfId="0" quotePrefix="1" applyFont="1" applyBorder="1" applyProtection="1"/>
    <xf numFmtId="0" fontId="9" fillId="0" borderId="0" xfId="0" applyFont="1" applyFill="1" applyBorder="1" applyProtection="1"/>
    <xf numFmtId="0" fontId="8" fillId="0" borderId="16" xfId="0" applyFont="1" applyFill="1" applyBorder="1"/>
    <xf numFmtId="0" fontId="0" fillId="0" borderId="0" xfId="0" applyFill="1"/>
    <xf numFmtId="3" fontId="13" fillId="0" borderId="0" xfId="0" applyNumberFormat="1" applyFont="1" applyBorder="1"/>
    <xf numFmtId="3" fontId="3" fillId="0" borderId="0" xfId="0" applyNumberFormat="1" applyFont="1" applyFill="1"/>
    <xf numFmtId="3" fontId="57" fillId="0" borderId="0" xfId="0" applyNumberFormat="1" applyFont="1" applyFill="1" applyBorder="1"/>
    <xf numFmtId="3" fontId="58" fillId="0" borderId="0" xfId="0" applyNumberFormat="1" applyFont="1" applyFill="1" applyBorder="1"/>
    <xf numFmtId="3" fontId="57" fillId="0" borderId="0" xfId="0" applyNumberFormat="1" applyFont="1" applyBorder="1"/>
    <xf numFmtId="3" fontId="58" fillId="0" borderId="0" xfId="0" applyNumberFormat="1" applyFont="1" applyBorder="1"/>
    <xf numFmtId="3" fontId="57" fillId="27" borderId="0" xfId="0" applyNumberFormat="1" applyFont="1" applyFill="1" applyBorder="1"/>
    <xf numFmtId="3" fontId="57" fillId="27" borderId="24" xfId="0" applyNumberFormat="1" applyFont="1" applyFill="1" applyBorder="1"/>
    <xf numFmtId="3" fontId="3" fillId="27" borderId="0" xfId="0" applyNumberFormat="1" applyFont="1" applyFill="1" applyBorder="1"/>
    <xf numFmtId="3" fontId="3" fillId="27" borderId="24" xfId="0" applyNumberFormat="1" applyFont="1" applyFill="1" applyBorder="1"/>
    <xf numFmtId="0" fontId="5" fillId="27" borderId="0" xfId="0" applyFont="1" applyFill="1" applyBorder="1" applyAlignment="1" applyProtection="1">
      <alignment horizontal="centerContinuous"/>
      <protection locked="0"/>
    </xf>
    <xf numFmtId="3" fontId="3" fillId="27" borderId="20" xfId="0" applyNumberFormat="1" applyFont="1" applyFill="1" applyBorder="1"/>
    <xf numFmtId="3" fontId="3" fillId="27" borderId="25" xfId="0" applyNumberFormat="1" applyFont="1" applyFill="1" applyBorder="1"/>
    <xf numFmtId="3" fontId="3" fillId="27" borderId="0" xfId="0" applyNumberFormat="1" applyFont="1" applyFill="1"/>
    <xf numFmtId="3" fontId="6" fillId="27" borderId="20" xfId="0" applyNumberFormat="1" applyFont="1" applyFill="1" applyBorder="1"/>
    <xf numFmtId="3" fontId="3" fillId="28" borderId="0" xfId="0" applyNumberFormat="1" applyFont="1" applyFill="1" applyBorder="1"/>
    <xf numFmtId="3" fontId="3" fillId="28" borderId="0" xfId="0" applyNumberFormat="1" applyFont="1" applyFill="1" applyBorder="1" applyAlignment="1">
      <alignment horizontal="right"/>
    </xf>
    <xf numFmtId="10" fontId="3" fillId="27" borderId="0" xfId="0" applyNumberFormat="1" applyFont="1" applyFill="1"/>
    <xf numFmtId="10" fontId="3" fillId="27" borderId="0" xfId="2239" applyNumberFormat="1" applyFont="1" applyFill="1" applyBorder="1"/>
    <xf numFmtId="3" fontId="6" fillId="27" borderId="0" xfId="0" applyNumberFormat="1" applyFont="1" applyFill="1" applyBorder="1"/>
    <xf numFmtId="0" fontId="61" fillId="0" borderId="0" xfId="0" applyFont="1"/>
    <xf numFmtId="9" fontId="3" fillId="0" borderId="0" xfId="0" applyNumberFormat="1" applyFont="1"/>
    <xf numFmtId="0" fontId="62" fillId="0" borderId="0" xfId="0" applyFont="1"/>
    <xf numFmtId="0" fontId="3" fillId="0" borderId="0" xfId="0" applyFont="1" applyFill="1" applyBorder="1" applyAlignment="1" applyProtection="1">
      <alignment horizontal="left"/>
    </xf>
    <xf numFmtId="3" fontId="6" fillId="29" borderId="0" xfId="0" applyNumberFormat="1" applyFont="1" applyFill="1" applyBorder="1"/>
    <xf numFmtId="0" fontId="0" fillId="0" borderId="0" xfId="0" applyBorder="1"/>
    <xf numFmtId="0" fontId="10" fillId="0" borderId="0" xfId="0" applyFont="1" applyFill="1" applyBorder="1"/>
    <xf numFmtId="3" fontId="6" fillId="29" borderId="20" xfId="0" applyNumberFormat="1" applyFont="1" applyFill="1" applyBorder="1"/>
    <xf numFmtId="3" fontId="62" fillId="0" borderId="0" xfId="0" applyNumberFormat="1" applyFont="1" applyFill="1" applyBorder="1"/>
    <xf numFmtId="0" fontId="3" fillId="0" borderId="20" xfId="1991" applyFont="1" applyBorder="1"/>
    <xf numFmtId="3" fontId="3" fillId="0" borderId="0" xfId="1991" applyNumberFormat="1" applyFont="1" applyBorder="1"/>
    <xf numFmtId="3" fontId="3" fillId="0" borderId="20" xfId="1991" applyNumberFormat="1" applyFont="1" applyBorder="1"/>
    <xf numFmtId="3" fontId="6" fillId="0" borderId="20" xfId="1991" applyNumberFormat="1" applyFont="1" applyBorder="1"/>
    <xf numFmtId="3" fontId="6" fillId="0" borderId="0" xfId="1991" applyNumberFormat="1" applyFont="1" applyBorder="1"/>
    <xf numFmtId="3" fontId="3" fillId="0" borderId="24" xfId="1991" applyNumberFormat="1" applyFont="1" applyFill="1" applyBorder="1"/>
    <xf numFmtId="3" fontId="3" fillId="0" borderId="23" xfId="0" applyNumberFormat="1" applyFont="1" applyBorder="1"/>
    <xf numFmtId="10" fontId="3" fillId="27" borderId="24" xfId="2239" applyNumberFormat="1" applyFont="1" applyFill="1" applyBorder="1"/>
    <xf numFmtId="10" fontId="3" fillId="27" borderId="24" xfId="0" applyNumberFormat="1" applyFont="1" applyFill="1" applyBorder="1"/>
    <xf numFmtId="10" fontId="6" fillId="0" borderId="0" xfId="0" applyNumberFormat="1" applyFont="1"/>
    <xf numFmtId="0" fontId="3" fillId="0" borderId="22" xfId="1980" applyFont="1" applyFill="1" applyBorder="1"/>
    <xf numFmtId="166" fontId="3" fillId="0" borderId="23" xfId="1980" applyNumberFormat="1" applyFont="1" applyFill="1" applyBorder="1"/>
    <xf numFmtId="166" fontId="3" fillId="0" borderId="20" xfId="1980" applyNumberFormat="1" applyFont="1" applyFill="1" applyBorder="1"/>
    <xf numFmtId="10" fontId="3" fillId="0" borderId="20" xfId="1980" applyNumberFormat="1" applyFont="1" applyFill="1" applyBorder="1"/>
    <xf numFmtId="0" fontId="3" fillId="0" borderId="19" xfId="1980" applyFont="1" applyFill="1" applyBorder="1"/>
    <xf numFmtId="0" fontId="3" fillId="0" borderId="15" xfId="1980" applyFont="1" applyFill="1" applyBorder="1"/>
    <xf numFmtId="0" fontId="3" fillId="0" borderId="26" xfId="1980" applyFont="1" applyFill="1" applyBorder="1"/>
    <xf numFmtId="0" fontId="3" fillId="0" borderId="21" xfId="1980" applyFont="1" applyFill="1" applyBorder="1"/>
    <xf numFmtId="3" fontId="3" fillId="0" borderId="20" xfId="1980" applyNumberFormat="1" applyFont="1" applyFill="1" applyBorder="1"/>
    <xf numFmtId="0" fontId="6" fillId="0" borderId="16" xfId="1980" applyFont="1" applyFill="1" applyBorder="1"/>
    <xf numFmtId="0" fontId="3" fillId="0" borderId="20" xfId="1980" applyFont="1" applyFill="1" applyBorder="1"/>
    <xf numFmtId="0" fontId="3" fillId="0" borderId="16" xfId="1980" applyFont="1" applyFill="1" applyBorder="1"/>
    <xf numFmtId="0" fontId="3" fillId="0" borderId="0" xfId="1980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20" xfId="0" applyFont="1" applyFill="1" applyBorder="1"/>
    <xf numFmtId="3" fontId="3" fillId="0" borderId="0" xfId="0" quotePrefix="1" applyNumberFormat="1" applyFont="1" applyBorder="1" applyAlignment="1">
      <alignment horizontal="right"/>
    </xf>
    <xf numFmtId="3" fontId="3" fillId="0" borderId="24" xfId="0" quotePrefix="1" applyNumberFormat="1" applyFont="1" applyBorder="1" applyAlignment="1">
      <alignment horizontal="right"/>
    </xf>
    <xf numFmtId="3" fontId="3" fillId="0" borderId="0" xfId="1980" applyNumberFormat="1" applyFont="1" applyFill="1" applyBorder="1"/>
    <xf numFmtId="0" fontId="3" fillId="0" borderId="0" xfId="1980" applyFont="1" applyFill="1" applyBorder="1" applyAlignment="1">
      <alignment horizontal="left"/>
    </xf>
    <xf numFmtId="10" fontId="3" fillId="0" borderId="0" xfId="1980" applyNumberFormat="1" applyFont="1" applyFill="1" applyBorder="1"/>
    <xf numFmtId="0" fontId="3" fillId="0" borderId="22" xfId="1980" applyFont="1" applyFill="1" applyBorder="1" applyAlignment="1">
      <alignment horizontal="left"/>
    </xf>
    <xf numFmtId="0" fontId="3" fillId="0" borderId="0" xfId="1980" applyFont="1" applyFill="1"/>
    <xf numFmtId="3" fontId="6" fillId="0" borderId="23" xfId="1980" applyNumberFormat="1" applyFont="1" applyFill="1" applyBorder="1"/>
    <xf numFmtId="0" fontId="7" fillId="0" borderId="0" xfId="1980" applyFont="1" applyFill="1" applyBorder="1"/>
    <xf numFmtId="0" fontId="3" fillId="0" borderId="16" xfId="0" applyFont="1" applyFill="1" applyBorder="1"/>
    <xf numFmtId="3" fontId="3" fillId="27" borderId="0" xfId="1980" applyNumberFormat="1" applyFont="1" applyFill="1" applyBorder="1"/>
    <xf numFmtId="3" fontId="3" fillId="27" borderId="22" xfId="1980" applyNumberFormat="1" applyFont="1" applyFill="1" applyBorder="1"/>
    <xf numFmtId="3" fontId="6" fillId="0" borderId="20" xfId="1980" applyNumberFormat="1" applyFont="1" applyFill="1" applyBorder="1"/>
    <xf numFmtId="0" fontId="3" fillId="0" borderId="0" xfId="0" applyFont="1" applyBorder="1"/>
    <xf numFmtId="0" fontId="3" fillId="0" borderId="22" xfId="0" applyFont="1" applyBorder="1"/>
    <xf numFmtId="3" fontId="3" fillId="0" borderId="0" xfId="0" applyNumberFormat="1" applyFont="1"/>
    <xf numFmtId="3" fontId="3" fillId="0" borderId="24" xfId="0" applyNumberFormat="1" applyFont="1" applyBorder="1"/>
    <xf numFmtId="3" fontId="3" fillId="0" borderId="0" xfId="0" applyNumberFormat="1" applyFont="1" applyBorder="1"/>
    <xf numFmtId="3" fontId="6" fillId="0" borderId="0" xfId="0" applyNumberFormat="1" applyFont="1" applyBorder="1"/>
    <xf numFmtId="0" fontId="3" fillId="30" borderId="0" xfId="0" applyFont="1" applyFill="1"/>
    <xf numFmtId="0" fontId="6" fillId="0" borderId="16" xfId="1975" applyFont="1" applyBorder="1" applyAlignment="1"/>
    <xf numFmtId="0" fontId="6" fillId="0" borderId="16" xfId="3090" applyFont="1" applyBorder="1"/>
    <xf numFmtId="0" fontId="9" fillId="0" borderId="0" xfId="0" applyFont="1"/>
    <xf numFmtId="0" fontId="6" fillId="0" borderId="16" xfId="1987" applyFont="1" applyBorder="1"/>
    <xf numFmtId="0" fontId="3" fillId="0" borderId="0" xfId="1987" applyFont="1" applyBorder="1"/>
    <xf numFmtId="0" fontId="3" fillId="0" borderId="0" xfId="1987" applyFont="1" applyFill="1" applyBorder="1"/>
    <xf numFmtId="0" fontId="3" fillId="0" borderId="16" xfId="1987" applyFont="1" applyBorder="1"/>
    <xf numFmtId="0" fontId="3" fillId="0" borderId="0" xfId="1987" applyFont="1" applyBorder="1" applyAlignment="1" applyProtection="1">
      <alignment horizontal="left"/>
    </xf>
    <xf numFmtId="0" fontId="2" fillId="0" borderId="0" xfId="1987"/>
    <xf numFmtId="0" fontId="3" fillId="0" borderId="0" xfId="1987" applyFont="1"/>
    <xf numFmtId="0" fontId="3" fillId="31" borderId="0" xfId="1991" applyFont="1" applyFill="1" applyBorder="1"/>
    <xf numFmtId="0" fontId="8" fillId="0" borderId="16" xfId="1987" applyFont="1" applyBorder="1"/>
    <xf numFmtId="0" fontId="9" fillId="0" borderId="0" xfId="1987" applyFont="1" applyBorder="1"/>
    <xf numFmtId="0" fontId="9" fillId="0" borderId="0" xfId="1987" applyFont="1" applyFill="1" applyBorder="1" applyProtection="1"/>
    <xf numFmtId="0" fontId="9" fillId="0" borderId="16" xfId="1987" applyFont="1" applyBorder="1"/>
    <xf numFmtId="0" fontId="9" fillId="0" borderId="0" xfId="1987" applyFont="1" applyFill="1" applyBorder="1"/>
    <xf numFmtId="0" fontId="3" fillId="0" borderId="0" xfId="1987" applyFont="1" applyFill="1" applyBorder="1" applyProtection="1"/>
    <xf numFmtId="0" fontId="3" fillId="0" borderId="0" xfId="1987" applyFont="1" applyBorder="1" applyAlignment="1">
      <alignment horizontal="left"/>
    </xf>
    <xf numFmtId="0" fontId="73" fillId="27" borderId="16" xfId="0" applyFont="1" applyFill="1" applyBorder="1" applyAlignment="1" applyProtection="1">
      <alignment horizontal="left"/>
      <protection locked="0"/>
    </xf>
    <xf numFmtId="0" fontId="3" fillId="27" borderId="16" xfId="0" applyFont="1" applyFill="1" applyBorder="1" applyAlignment="1" applyProtection="1">
      <alignment horizontal="left"/>
    </xf>
    <xf numFmtId="0" fontId="3" fillId="0" borderId="22" xfId="1987" applyFont="1" applyFill="1" applyBorder="1"/>
    <xf numFmtId="0" fontId="6" fillId="0" borderId="0" xfId="0" applyFont="1"/>
    <xf numFmtId="0" fontId="2" fillId="0" borderId="0" xfId="0" applyFont="1"/>
    <xf numFmtId="0" fontId="6" fillId="0" borderId="0" xfId="1987" applyFont="1" applyBorder="1" applyAlignment="1">
      <alignment horizontal="left"/>
    </xf>
    <xf numFmtId="0" fontId="3" fillId="27" borderId="0" xfId="0" applyFont="1" applyFill="1" applyBorder="1" applyAlignment="1" applyProtection="1">
      <alignment horizontal="left"/>
      <protection locked="0"/>
    </xf>
    <xf numFmtId="0" fontId="74" fillId="0" borderId="0" xfId="0" applyFont="1"/>
    <xf numFmtId="0" fontId="73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73" fillId="0" borderId="0" xfId="0" applyFont="1" applyBorder="1"/>
    <xf numFmtId="0" fontId="73" fillId="0" borderId="0" xfId="0" applyFont="1" applyFill="1" applyBorder="1"/>
    <xf numFmtId="0" fontId="73" fillId="0" borderId="0" xfId="0" applyFont="1" applyAlignment="1">
      <alignment vertical="center"/>
    </xf>
    <xf numFmtId="0" fontId="68" fillId="32" borderId="0" xfId="1980" applyFont="1" applyFill="1" applyBorder="1" applyAlignment="1">
      <alignment horizontal="center"/>
    </xf>
    <xf numFmtId="0" fontId="67" fillId="32" borderId="20" xfId="1980" applyFont="1" applyFill="1" applyBorder="1" applyAlignment="1">
      <alignment horizontal="center"/>
    </xf>
    <xf numFmtId="0" fontId="15" fillId="32" borderId="0" xfId="0" applyFont="1" applyFill="1" applyBorder="1"/>
    <xf numFmtId="0" fontId="60" fillId="32" borderId="0" xfId="0" applyFont="1" applyFill="1" applyBorder="1"/>
    <xf numFmtId="0" fontId="60" fillId="32" borderId="16" xfId="0" applyFont="1" applyFill="1" applyBorder="1"/>
    <xf numFmtId="0" fontId="75" fillId="32" borderId="20" xfId="1987" applyFont="1" applyFill="1" applyBorder="1" applyAlignment="1">
      <alignment horizontal="center"/>
    </xf>
    <xf numFmtId="0" fontId="59" fillId="32" borderId="27" xfId="0" applyFont="1" applyFill="1" applyBorder="1" applyAlignment="1">
      <alignment horizontal="center"/>
    </xf>
    <xf numFmtId="0" fontId="59" fillId="32" borderId="0" xfId="0" applyFont="1" applyFill="1" applyBorder="1" applyAlignment="1">
      <alignment horizontal="right"/>
    </xf>
    <xf numFmtId="0" fontId="59" fillId="32" borderId="27" xfId="0" applyFont="1" applyFill="1" applyBorder="1" applyAlignment="1">
      <alignment horizontal="left"/>
    </xf>
    <xf numFmtId="0" fontId="15" fillId="32" borderId="16" xfId="0" applyFont="1" applyFill="1" applyBorder="1"/>
    <xf numFmtId="0" fontId="59" fillId="32" borderId="20" xfId="0" applyFont="1" applyFill="1" applyBorder="1" applyAlignment="1">
      <alignment horizontal="right"/>
    </xf>
    <xf numFmtId="0" fontId="15" fillId="32" borderId="27" xfId="0" applyFont="1" applyFill="1" applyBorder="1" applyAlignment="1">
      <alignment horizontal="center"/>
    </xf>
    <xf numFmtId="0" fontId="3" fillId="32" borderId="0" xfId="0" applyFont="1" applyFill="1" applyBorder="1"/>
    <xf numFmtId="0" fontId="3" fillId="32" borderId="20" xfId="0" applyFont="1" applyFill="1" applyBorder="1"/>
    <xf numFmtId="0" fontId="59" fillId="32" borderId="20" xfId="0" applyFont="1" applyFill="1" applyBorder="1" applyAlignment="1">
      <alignment horizontal="center"/>
    </xf>
    <xf numFmtId="0" fontId="59" fillId="32" borderId="0" xfId="0" applyFont="1" applyFill="1" applyBorder="1"/>
    <xf numFmtId="0" fontId="15" fillId="32" borderId="0" xfId="0" applyFont="1" applyFill="1" applyBorder="1" applyAlignment="1">
      <alignment horizontal="right"/>
    </xf>
    <xf numFmtId="0" fontId="15" fillId="32" borderId="27" xfId="0" applyFont="1" applyFill="1" applyBorder="1" applyAlignment="1">
      <alignment vertical="center"/>
    </xf>
    <xf numFmtId="0" fontId="59" fillId="32" borderId="28" xfId="0" applyFont="1" applyFill="1" applyBorder="1" applyAlignment="1">
      <alignment horizontal="center"/>
    </xf>
    <xf numFmtId="0" fontId="15" fillId="32" borderId="20" xfId="0" applyFont="1" applyFill="1" applyBorder="1" applyAlignment="1">
      <alignment horizontal="right"/>
    </xf>
    <xf numFmtId="0" fontId="59" fillId="32" borderId="16" xfId="0" applyFont="1" applyFill="1" applyBorder="1"/>
    <xf numFmtId="0" fontId="59" fillId="32" borderId="16" xfId="0" applyFont="1" applyFill="1" applyBorder="1" applyAlignment="1"/>
    <xf numFmtId="0" fontId="15" fillId="32" borderId="16" xfId="0" applyFont="1" applyFill="1" applyBorder="1" applyAlignment="1"/>
    <xf numFmtId="0" fontId="59" fillId="32" borderId="27" xfId="0" applyFont="1" applyFill="1" applyBorder="1" applyAlignment="1">
      <alignment horizontal="center"/>
    </xf>
    <xf numFmtId="0" fontId="15" fillId="32" borderId="27" xfId="0" applyFont="1" applyFill="1" applyBorder="1" applyAlignment="1">
      <alignment horizontal="center"/>
    </xf>
    <xf numFmtId="0" fontId="59" fillId="32" borderId="28" xfId="0" applyFont="1" applyFill="1" applyBorder="1" applyAlignment="1">
      <alignment horizontal="center"/>
    </xf>
    <xf numFmtId="0" fontId="59" fillId="32" borderId="27" xfId="0" applyFont="1" applyFill="1" applyBorder="1" applyAlignment="1">
      <alignment horizontal="left"/>
    </xf>
    <xf numFmtId="0" fontId="59" fillId="32" borderId="28" xfId="0" applyFont="1" applyFill="1" applyBorder="1" applyAlignment="1">
      <alignment horizontal="left"/>
    </xf>
    <xf numFmtId="0" fontId="15" fillId="32" borderId="27" xfId="0" applyFont="1" applyFill="1" applyBorder="1" applyAlignment="1">
      <alignment horizontal="left"/>
    </xf>
    <xf numFmtId="0" fontId="59" fillId="32" borderId="0" xfId="0" applyFont="1" applyFill="1" applyBorder="1" applyAlignment="1">
      <alignment horizontal="left"/>
    </xf>
    <xf numFmtId="0" fontId="59" fillId="32" borderId="20" xfId="0" applyFont="1" applyFill="1" applyBorder="1" applyAlignment="1">
      <alignment horizontal="left"/>
    </xf>
    <xf numFmtId="0" fontId="15" fillId="32" borderId="0" xfId="0" applyFont="1" applyFill="1" applyBorder="1" applyAlignment="1">
      <alignment horizontal="left"/>
    </xf>
  </cellXfs>
  <cellStyles count="3091">
    <cellStyle name="20 % - Aksentti1 2" xfId="1"/>
    <cellStyle name="20 % - Aksentti1 3" xfId="2"/>
    <cellStyle name="20 % - Aksentti1 4" xfId="3"/>
    <cellStyle name="20 % - Aksentti1 5" xfId="4"/>
    <cellStyle name="20 % - Aksentti1 6" xfId="5"/>
    <cellStyle name="20 % - Aksentti1 7" xfId="6"/>
    <cellStyle name="20 % - Aksentti2 2" xfId="7"/>
    <cellStyle name="20 % - Aksentti2 3" xfId="8"/>
    <cellStyle name="20 % - Aksentti2 4" xfId="9"/>
    <cellStyle name="20 % - Aksentti2 5" xfId="10"/>
    <cellStyle name="20 % - Aksentti2 6" xfId="11"/>
    <cellStyle name="20 % - Aksentti2 7" xfId="12"/>
    <cellStyle name="20 % - Aksentti3 2" xfId="13"/>
    <cellStyle name="20 % - Aksentti3 3" xfId="14"/>
    <cellStyle name="20 % - Aksentti3 4" xfId="15"/>
    <cellStyle name="20 % - Aksentti3 5" xfId="16"/>
    <cellStyle name="20 % - Aksentti3 6" xfId="17"/>
    <cellStyle name="20 % - Aksentti3 7" xfId="18"/>
    <cellStyle name="20 % - Aksentti4 2" xfId="19"/>
    <cellStyle name="20 % - Aksentti4 3" xfId="20"/>
    <cellStyle name="20 % - Aksentti4 4" xfId="21"/>
    <cellStyle name="20 % - Aksentti4 5" xfId="22"/>
    <cellStyle name="20 % - Aksentti4 6" xfId="23"/>
    <cellStyle name="20 % - Aksentti4 7" xfId="24"/>
    <cellStyle name="20 % - Aksentti5 2" xfId="25"/>
    <cellStyle name="20 % - Aksentti5 3" xfId="26"/>
    <cellStyle name="20 % - Aksentti5 4" xfId="27"/>
    <cellStyle name="20 % - Aksentti5 5" xfId="28"/>
    <cellStyle name="20 % - Aksentti5 6" xfId="29"/>
    <cellStyle name="20 % - Aksentti5 7" xfId="30"/>
    <cellStyle name="20 % - Aksentti6 2" xfId="31"/>
    <cellStyle name="20 % - Aksentti6 3" xfId="32"/>
    <cellStyle name="20 % - Aksentti6 4" xfId="33"/>
    <cellStyle name="20 % - Aksentti6 5" xfId="34"/>
    <cellStyle name="20 % - Aksentti6 6" xfId="35"/>
    <cellStyle name="20 % - Aksentti6 7" xfId="36"/>
    <cellStyle name="20% - Accent1 2" xfId="37"/>
    <cellStyle name="20% - Accent1 2 2" xfId="38"/>
    <cellStyle name="20% - Accent1 2 3" xfId="39"/>
    <cellStyle name="20% - Accent1 2 4" xfId="40"/>
    <cellStyle name="20% - Accent2 2" xfId="41"/>
    <cellStyle name="20% - Accent2 2 2" xfId="42"/>
    <cellStyle name="20% - Accent2 2 3" xfId="43"/>
    <cellStyle name="20% - Accent2 2 4" xfId="44"/>
    <cellStyle name="20% - Accent3 2" xfId="45"/>
    <cellStyle name="20% - Accent3 2 2" xfId="46"/>
    <cellStyle name="20% - Accent3 2 3" xfId="47"/>
    <cellStyle name="20% - Accent3 2 4" xfId="48"/>
    <cellStyle name="20% - Accent4 2" xfId="49"/>
    <cellStyle name="20% - Accent4 2 2" xfId="50"/>
    <cellStyle name="20% - Accent4 2 3" xfId="51"/>
    <cellStyle name="20% - Accent4 2 4" xfId="52"/>
    <cellStyle name="20% - Accent5 2" xfId="53"/>
    <cellStyle name="20% - Accent5 2 2" xfId="54"/>
    <cellStyle name="20% - Accent5 2 3" xfId="55"/>
    <cellStyle name="20% - Accent5 2 4" xfId="56"/>
    <cellStyle name="20% - Accent6 2" xfId="57"/>
    <cellStyle name="20% - Accent6 2 2" xfId="58"/>
    <cellStyle name="20% - Accent6 2 3" xfId="59"/>
    <cellStyle name="20% - Accent6 2 4" xfId="60"/>
    <cellStyle name="20% - Dekorfärg1" xfId="61"/>
    <cellStyle name="20% - Dekorfärg1 2" xfId="62"/>
    <cellStyle name="20% - Dekorfärg1 3" xfId="63"/>
    <cellStyle name="20% - Dekorfärg1 4" xfId="64"/>
    <cellStyle name="20% - Dekorfärg1 5" xfId="65"/>
    <cellStyle name="20% - Dekorfärg1 6" xfId="66"/>
    <cellStyle name="20% - Dekorfärg2" xfId="67"/>
    <cellStyle name="20% - Dekorfärg2 2" xfId="68"/>
    <cellStyle name="20% - Dekorfärg2 3" xfId="69"/>
    <cellStyle name="20% - Dekorfärg2 4" xfId="70"/>
    <cellStyle name="20% - Dekorfärg2 5" xfId="71"/>
    <cellStyle name="20% - Dekorfärg2 6" xfId="72"/>
    <cellStyle name="20% - Dekorfärg3" xfId="73"/>
    <cellStyle name="20% - Dekorfärg3 2" xfId="74"/>
    <cellStyle name="20% - Dekorfärg3 3" xfId="75"/>
    <cellStyle name="20% - Dekorfärg3 4" xfId="76"/>
    <cellStyle name="20% - Dekorfärg3 5" xfId="77"/>
    <cellStyle name="20% - Dekorfärg3 6" xfId="78"/>
    <cellStyle name="20% - Dekorfärg4" xfId="79"/>
    <cellStyle name="20% - Dekorfärg4 2" xfId="80"/>
    <cellStyle name="20% - Dekorfärg4 3" xfId="81"/>
    <cellStyle name="20% - Dekorfärg4 4" xfId="82"/>
    <cellStyle name="20% - Dekorfärg4 5" xfId="83"/>
    <cellStyle name="20% - Dekorfärg4 6" xfId="84"/>
    <cellStyle name="20% - Dekorfärg5" xfId="85"/>
    <cellStyle name="20% - Dekorfärg6" xfId="86"/>
    <cellStyle name="20% - Dekorfärg6 2" xfId="87"/>
    <cellStyle name="20% - Dekorfärg6 3" xfId="88"/>
    <cellStyle name="20% - Dekorfärg6 4" xfId="89"/>
    <cellStyle name="20% - Dekorfärg6 5" xfId="90"/>
    <cellStyle name="20% - Dekorfärg6 6" xfId="91"/>
    <cellStyle name="40 % - Aksentti1 2" xfId="92"/>
    <cellStyle name="40 % - Aksentti1 3" xfId="93"/>
    <cellStyle name="40 % - Aksentti1 4" xfId="94"/>
    <cellStyle name="40 % - Aksentti1 5" xfId="95"/>
    <cellStyle name="40 % - Aksentti1 6" xfId="96"/>
    <cellStyle name="40 % - Aksentti1 7" xfId="97"/>
    <cellStyle name="40 % - Aksentti2 2" xfId="98"/>
    <cellStyle name="40 % - Aksentti2 3" xfId="99"/>
    <cellStyle name="40 % - Aksentti2 4" xfId="100"/>
    <cellStyle name="40 % - Aksentti2 5" xfId="101"/>
    <cellStyle name="40 % - Aksentti2 6" xfId="102"/>
    <cellStyle name="40 % - Aksentti2 7" xfId="103"/>
    <cellStyle name="40 % - Aksentti3 2" xfId="104"/>
    <cellStyle name="40 % - Aksentti3 3" xfId="105"/>
    <cellStyle name="40 % - Aksentti3 4" xfId="106"/>
    <cellStyle name="40 % - Aksentti3 5" xfId="107"/>
    <cellStyle name="40 % - Aksentti3 6" xfId="108"/>
    <cellStyle name="40 % - Aksentti3 7" xfId="109"/>
    <cellStyle name="40 % - Aksentti4 2" xfId="110"/>
    <cellStyle name="40 % - Aksentti4 3" xfId="111"/>
    <cellStyle name="40 % - Aksentti4 4" xfId="112"/>
    <cellStyle name="40 % - Aksentti4 5" xfId="113"/>
    <cellStyle name="40 % - Aksentti4 6" xfId="114"/>
    <cellStyle name="40 % - Aksentti4 7" xfId="115"/>
    <cellStyle name="40 % - Aksentti5 2" xfId="116"/>
    <cellStyle name="40 % - Aksentti5 3" xfId="117"/>
    <cellStyle name="40 % - Aksentti5 4" xfId="118"/>
    <cellStyle name="40 % - Aksentti5 5" xfId="119"/>
    <cellStyle name="40 % - Aksentti5 6" xfId="120"/>
    <cellStyle name="40 % - Aksentti5 7" xfId="121"/>
    <cellStyle name="40 % - Aksentti6 2" xfId="122"/>
    <cellStyle name="40 % - Aksentti6 3" xfId="123"/>
    <cellStyle name="40 % - Aksentti6 4" xfId="124"/>
    <cellStyle name="40 % - Aksentti6 5" xfId="125"/>
    <cellStyle name="40 % - Aksentti6 6" xfId="126"/>
    <cellStyle name="40 % - Aksentti6 7" xfId="127"/>
    <cellStyle name="40% - Accent1 2" xfId="128"/>
    <cellStyle name="40% - Accent1 2 2" xfId="129"/>
    <cellStyle name="40% - Accent1 2 3" xfId="130"/>
    <cellStyle name="40% - Accent1 2 4" xfId="131"/>
    <cellStyle name="40% - Accent2 2" xfId="132"/>
    <cellStyle name="40% - Accent2 2 2" xfId="133"/>
    <cellStyle name="40% - Accent2 2 3" xfId="134"/>
    <cellStyle name="40% - Accent2 2 4" xfId="135"/>
    <cellStyle name="40% - Accent3 2" xfId="136"/>
    <cellStyle name="40% - Accent3 2 2" xfId="137"/>
    <cellStyle name="40% - Accent3 2 3" xfId="138"/>
    <cellStyle name="40% - Accent3 2 4" xfId="139"/>
    <cellStyle name="40% - Accent4 2" xfId="140"/>
    <cellStyle name="40% - Accent4 2 2" xfId="141"/>
    <cellStyle name="40% - Accent4 2 3" xfId="142"/>
    <cellStyle name="40% - Accent4 2 4" xfId="143"/>
    <cellStyle name="40% - Accent5 2" xfId="144"/>
    <cellStyle name="40% - Accent5 2 2" xfId="145"/>
    <cellStyle name="40% - Accent5 2 3" xfId="146"/>
    <cellStyle name="40% - Accent5 2 4" xfId="147"/>
    <cellStyle name="40% - Accent6 2" xfId="148"/>
    <cellStyle name="40% - Accent6 2 2" xfId="149"/>
    <cellStyle name="40% - Accent6 2 3" xfId="150"/>
    <cellStyle name="40% - Accent6 2 4" xfId="151"/>
    <cellStyle name="40% - Dekorfärg1" xfId="152"/>
    <cellStyle name="40% - Dekorfärg1 2" xfId="153"/>
    <cellStyle name="40% - Dekorfärg1 3" xfId="154"/>
    <cellStyle name="40% - Dekorfärg1 4" xfId="155"/>
    <cellStyle name="40% - Dekorfärg1 5" xfId="156"/>
    <cellStyle name="40% - Dekorfärg1 6" xfId="157"/>
    <cellStyle name="40% - Dekorfärg2" xfId="158"/>
    <cellStyle name="40% - Dekorfärg3" xfId="159"/>
    <cellStyle name="40% - Dekorfärg3 2" xfId="160"/>
    <cellStyle name="40% - Dekorfärg3 3" xfId="161"/>
    <cellStyle name="40% - Dekorfärg3 4" xfId="162"/>
    <cellStyle name="40% - Dekorfärg3 5" xfId="163"/>
    <cellStyle name="40% - Dekorfärg3 6" xfId="164"/>
    <cellStyle name="40% - Dekorfärg4" xfId="165"/>
    <cellStyle name="40% - Dekorfärg4 2" xfId="166"/>
    <cellStyle name="40% - Dekorfärg4 3" xfId="167"/>
    <cellStyle name="40% - Dekorfärg4 4" xfId="168"/>
    <cellStyle name="40% - Dekorfärg4 5" xfId="169"/>
    <cellStyle name="40% - Dekorfärg4 6" xfId="170"/>
    <cellStyle name="40% - Dekorfärg5" xfId="171"/>
    <cellStyle name="40% - Dekorfärg5 2" xfId="172"/>
    <cellStyle name="40% - Dekorfärg5 3" xfId="173"/>
    <cellStyle name="40% - Dekorfärg5 4" xfId="174"/>
    <cellStyle name="40% - Dekorfärg5 5" xfId="175"/>
    <cellStyle name="40% - Dekorfärg5 6" xfId="176"/>
    <cellStyle name="40% - Dekorfärg6" xfId="177"/>
    <cellStyle name="40% - Dekorfärg6 2" xfId="178"/>
    <cellStyle name="40% - Dekorfärg6 3" xfId="179"/>
    <cellStyle name="40% - Dekorfärg6 4" xfId="180"/>
    <cellStyle name="40% - Dekorfärg6 5" xfId="181"/>
    <cellStyle name="40% - Dekorfärg6 6" xfId="182"/>
    <cellStyle name="60 % - Aksentti1 2" xfId="183"/>
    <cellStyle name="60 % - Aksentti1 3" xfId="184"/>
    <cellStyle name="60 % - Aksentti1 4" xfId="185"/>
    <cellStyle name="60 % - Aksentti1 5" xfId="186"/>
    <cellStyle name="60 % - Aksentti1 6" xfId="187"/>
    <cellStyle name="60 % - Aksentti1 7" xfId="188"/>
    <cellStyle name="60 % - Aksentti2 2" xfId="189"/>
    <cellStyle name="60 % - Aksentti2 3" xfId="190"/>
    <cellStyle name="60 % - Aksentti2 4" xfId="191"/>
    <cellStyle name="60 % - Aksentti2 5" xfId="192"/>
    <cellStyle name="60 % - Aksentti2 6" xfId="193"/>
    <cellStyle name="60 % - Aksentti2 7" xfId="194"/>
    <cellStyle name="60 % - Aksentti3 2" xfId="195"/>
    <cellStyle name="60 % - Aksentti3 3" xfId="196"/>
    <cellStyle name="60 % - Aksentti3 4" xfId="197"/>
    <cellStyle name="60 % - Aksentti3 5" xfId="198"/>
    <cellStyle name="60 % - Aksentti3 6" xfId="199"/>
    <cellStyle name="60 % - Aksentti3 7" xfId="200"/>
    <cellStyle name="60 % - Aksentti4 2" xfId="201"/>
    <cellStyle name="60 % - Aksentti4 3" xfId="202"/>
    <cellStyle name="60 % - Aksentti4 4" xfId="203"/>
    <cellStyle name="60 % - Aksentti4 5" xfId="204"/>
    <cellStyle name="60 % - Aksentti4 6" xfId="205"/>
    <cellStyle name="60 % - Aksentti4 7" xfId="206"/>
    <cellStyle name="60 % - Aksentti5 2" xfId="207"/>
    <cellStyle name="60 % - Aksentti5 3" xfId="208"/>
    <cellStyle name="60 % - Aksentti5 4" xfId="209"/>
    <cellStyle name="60 % - Aksentti5 5" xfId="210"/>
    <cellStyle name="60 % - Aksentti5 6" xfId="211"/>
    <cellStyle name="60 % - Aksentti5 7" xfId="212"/>
    <cellStyle name="60 % - Aksentti6 2" xfId="213"/>
    <cellStyle name="60 % - Aksentti6 3" xfId="214"/>
    <cellStyle name="60 % - Aksentti6 4" xfId="215"/>
    <cellStyle name="60 % - Aksentti6 5" xfId="216"/>
    <cellStyle name="60 % - Aksentti6 6" xfId="217"/>
    <cellStyle name="60 % - Aksentti6 7" xfId="218"/>
    <cellStyle name="60% - Accent1 2" xfId="219"/>
    <cellStyle name="60% - Accent1 2 2" xfId="220"/>
    <cellStyle name="60% - Accent1 2 3" xfId="221"/>
    <cellStyle name="60% - Accent1 2 4" xfId="222"/>
    <cellStyle name="60% - Accent2 2" xfId="223"/>
    <cellStyle name="60% - Accent2 2 2" xfId="224"/>
    <cellStyle name="60% - Accent2 2 3" xfId="225"/>
    <cellStyle name="60% - Accent2 2 4" xfId="226"/>
    <cellStyle name="60% - Accent3 2" xfId="227"/>
    <cellStyle name="60% - Accent3 2 2" xfId="228"/>
    <cellStyle name="60% - Accent3 2 3" xfId="229"/>
    <cellStyle name="60% - Accent3 2 4" xfId="230"/>
    <cellStyle name="60% - Accent4 2" xfId="231"/>
    <cellStyle name="60% - Accent4 2 2" xfId="232"/>
    <cellStyle name="60% - Accent4 2 3" xfId="233"/>
    <cellStyle name="60% - Accent4 2 4" xfId="234"/>
    <cellStyle name="60% - Accent5 2" xfId="235"/>
    <cellStyle name="60% - Accent5 2 2" xfId="236"/>
    <cellStyle name="60% - Accent5 2 3" xfId="237"/>
    <cellStyle name="60% - Accent5 2 4" xfId="238"/>
    <cellStyle name="60% - Accent6 2" xfId="239"/>
    <cellStyle name="60% - Accent6 2 2" xfId="240"/>
    <cellStyle name="60% - Accent6 2 3" xfId="241"/>
    <cellStyle name="60% - Accent6 2 4" xfId="242"/>
    <cellStyle name="60% - Dekorfärg1" xfId="243"/>
    <cellStyle name="60% - Dekorfärg1 2" xfId="244"/>
    <cellStyle name="60% - Dekorfärg1 3" xfId="245"/>
    <cellStyle name="60% - Dekorfärg1 4" xfId="246"/>
    <cellStyle name="60% - Dekorfärg1 5" xfId="247"/>
    <cellStyle name="60% - Dekorfärg1 6" xfId="248"/>
    <cellStyle name="60% - Dekorfärg2" xfId="249"/>
    <cellStyle name="60% - Dekorfärg2 2" xfId="250"/>
    <cellStyle name="60% - Dekorfärg2 3" xfId="251"/>
    <cellStyle name="60% - Dekorfärg2 4" xfId="252"/>
    <cellStyle name="60% - Dekorfärg2 5" xfId="253"/>
    <cellStyle name="60% - Dekorfärg2 6" xfId="254"/>
    <cellStyle name="60% - Dekorfärg3" xfId="255"/>
    <cellStyle name="60% - Dekorfärg3 2" xfId="256"/>
    <cellStyle name="60% - Dekorfärg3 3" xfId="257"/>
    <cellStyle name="60% - Dekorfärg3 4" xfId="258"/>
    <cellStyle name="60% - Dekorfärg3 5" xfId="259"/>
    <cellStyle name="60% - Dekorfärg3 6" xfId="260"/>
    <cellStyle name="60% - Dekorfärg4" xfId="261"/>
    <cellStyle name="60% - Dekorfärg4 2" xfId="262"/>
    <cellStyle name="60% - Dekorfärg4 3" xfId="263"/>
    <cellStyle name="60% - Dekorfärg4 4" xfId="264"/>
    <cellStyle name="60% - Dekorfärg4 5" xfId="265"/>
    <cellStyle name="60% - Dekorfärg4 6" xfId="266"/>
    <cellStyle name="60% - Dekorfärg5" xfId="267"/>
    <cellStyle name="60% - Dekorfärg5 2" xfId="268"/>
    <cellStyle name="60% - Dekorfärg5 3" xfId="269"/>
    <cellStyle name="60% - Dekorfärg5 4" xfId="270"/>
    <cellStyle name="60% - Dekorfärg5 5" xfId="271"/>
    <cellStyle name="60% - Dekorfärg5 6" xfId="272"/>
    <cellStyle name="60% - Dekorfärg6" xfId="273"/>
    <cellStyle name="60% - Dekorfärg6 2" xfId="274"/>
    <cellStyle name="60% - Dekorfärg6 3" xfId="275"/>
    <cellStyle name="60% - Dekorfärg6 4" xfId="276"/>
    <cellStyle name="60% - Dekorfärg6 5" xfId="277"/>
    <cellStyle name="60% - Dekorfärg6 6" xfId="278"/>
    <cellStyle name="Accent1 2" xfId="279"/>
    <cellStyle name="Accent1 2 2" xfId="280"/>
    <cellStyle name="Accent1 2 3" xfId="281"/>
    <cellStyle name="Accent1 2 4" xfId="282"/>
    <cellStyle name="Accent2 2" xfId="283"/>
    <cellStyle name="Accent2 2 2" xfId="284"/>
    <cellStyle name="Accent2 2 3" xfId="285"/>
    <cellStyle name="Accent2 2 4" xfId="286"/>
    <cellStyle name="Accent3 2" xfId="287"/>
    <cellStyle name="Accent3 2 2" xfId="288"/>
    <cellStyle name="Accent3 2 3" xfId="289"/>
    <cellStyle name="Accent3 2 4" xfId="290"/>
    <cellStyle name="Accent4 2" xfId="291"/>
    <cellStyle name="Accent4 2 2" xfId="292"/>
    <cellStyle name="Accent4 2 3" xfId="293"/>
    <cellStyle name="Accent4 2 4" xfId="294"/>
    <cellStyle name="Accent5 2" xfId="295"/>
    <cellStyle name="Accent5 2 2" xfId="296"/>
    <cellStyle name="Accent5 2 3" xfId="297"/>
    <cellStyle name="Accent5 2 4" xfId="298"/>
    <cellStyle name="Accent6 2" xfId="299"/>
    <cellStyle name="Accent6 2 2" xfId="300"/>
    <cellStyle name="Accent6 2 3" xfId="301"/>
    <cellStyle name="Accent6 2 4" xfId="302"/>
    <cellStyle name="Aksentti1 2" xfId="303"/>
    <cellStyle name="Aksentti1 3" xfId="304"/>
    <cellStyle name="Aksentti1 4" xfId="305"/>
    <cellStyle name="Aksentti1 5" xfId="306"/>
    <cellStyle name="Aksentti1 6" xfId="307"/>
    <cellStyle name="Aksentti1 7" xfId="308"/>
    <cellStyle name="Aksentti2 2" xfId="309"/>
    <cellStyle name="Aksentti2 3" xfId="310"/>
    <cellStyle name="Aksentti2 4" xfId="311"/>
    <cellStyle name="Aksentti2 5" xfId="312"/>
    <cellStyle name="Aksentti2 6" xfId="313"/>
    <cellStyle name="Aksentti2 7" xfId="314"/>
    <cellStyle name="Aksentti3 2" xfId="315"/>
    <cellStyle name="Aksentti3 3" xfId="316"/>
    <cellStyle name="Aksentti3 4" xfId="317"/>
    <cellStyle name="Aksentti3 5" xfId="318"/>
    <cellStyle name="Aksentti3 6" xfId="319"/>
    <cellStyle name="Aksentti3 7" xfId="320"/>
    <cellStyle name="Aksentti4 2" xfId="321"/>
    <cellStyle name="Aksentti4 3" xfId="322"/>
    <cellStyle name="Aksentti4 4" xfId="323"/>
    <cellStyle name="Aksentti4 5" xfId="324"/>
    <cellStyle name="Aksentti4 6" xfId="325"/>
    <cellStyle name="Aksentti4 7" xfId="326"/>
    <cellStyle name="Aksentti5 2" xfId="327"/>
    <cellStyle name="Aksentti5 3" xfId="328"/>
    <cellStyle name="Aksentti5 4" xfId="329"/>
    <cellStyle name="Aksentti5 5" xfId="330"/>
    <cellStyle name="Aksentti5 6" xfId="331"/>
    <cellStyle name="Aksentti5 7" xfId="332"/>
    <cellStyle name="Aksentti6 2" xfId="333"/>
    <cellStyle name="Aksentti6 3" xfId="334"/>
    <cellStyle name="Aksentti6 4" xfId="335"/>
    <cellStyle name="Aksentti6 5" xfId="336"/>
    <cellStyle name="Aksentti6 6" xfId="337"/>
    <cellStyle name="Aksentti6 7" xfId="338"/>
    <cellStyle name="Anteckning" xfId="339"/>
    <cellStyle name="Anteckning 2" xfId="340"/>
    <cellStyle name="Anteckning 3" xfId="341"/>
    <cellStyle name="Anteckning 4" xfId="342"/>
    <cellStyle name="Anteckning 5" xfId="343"/>
    <cellStyle name="Anteckning 6" xfId="344"/>
    <cellStyle name="Bad 2" xfId="345"/>
    <cellStyle name="Bad 2 2" xfId="346"/>
    <cellStyle name="Bad 2 3" xfId="347"/>
    <cellStyle name="Bad 2 4" xfId="348"/>
    <cellStyle name="Beräkning" xfId="349"/>
    <cellStyle name="Beräkning 2" xfId="350"/>
    <cellStyle name="Beräkning 3" xfId="351"/>
    <cellStyle name="Beräkning 4" xfId="352"/>
    <cellStyle name="Beräkning 5" xfId="353"/>
    <cellStyle name="Beräkning 6" xfId="354"/>
    <cellStyle name="Bra" xfId="355"/>
    <cellStyle name="Bra 2" xfId="356"/>
    <cellStyle name="Bra 3" xfId="357"/>
    <cellStyle name="Bra 4" xfId="358"/>
    <cellStyle name="Bra 5" xfId="359"/>
    <cellStyle name="Bra 6" xfId="360"/>
    <cellStyle name="Calculation 2" xfId="361"/>
    <cellStyle name="Calculation 2 2" xfId="362"/>
    <cellStyle name="Calculation 2 3" xfId="363"/>
    <cellStyle name="Calculation 2 4" xfId="364"/>
    <cellStyle name="Check Cell 2" xfId="365"/>
    <cellStyle name="Check Cell 2 2" xfId="366"/>
    <cellStyle name="Check Cell 2 3" xfId="367"/>
    <cellStyle name="Check Cell 2 4" xfId="368"/>
    <cellStyle name="Comma 2" xfId="369"/>
    <cellStyle name="Comma 2 2" xfId="370"/>
    <cellStyle name="Comma 2 3" xfId="371"/>
    <cellStyle name="Comma 2 4" xfId="372"/>
    <cellStyle name="Comma 2 5" xfId="2478"/>
    <cellStyle name="Comma 3" xfId="373"/>
    <cellStyle name="Comma 3 2" xfId="374"/>
    <cellStyle name="Comma 3 3" xfId="2479"/>
    <cellStyle name="Comma 4" xfId="375"/>
    <cellStyle name="Comma 4 2" xfId="376"/>
    <cellStyle name="Comma 4 3" xfId="2480"/>
    <cellStyle name="Dålig" xfId="377"/>
    <cellStyle name="Dålig 2" xfId="378"/>
    <cellStyle name="Dålig 3" xfId="379"/>
    <cellStyle name="Dålig 4" xfId="380"/>
    <cellStyle name="Dålig 5" xfId="381"/>
    <cellStyle name="Dålig 6" xfId="382"/>
    <cellStyle name="Erotin 2" xfId="383"/>
    <cellStyle name="Erotin 2 2" xfId="384"/>
    <cellStyle name="Euro" xfId="385"/>
    <cellStyle name="Euro 2" xfId="386"/>
    <cellStyle name="Euro 3" xfId="387"/>
    <cellStyle name="Euro 3 2" xfId="388"/>
    <cellStyle name="Euro 4" xfId="389"/>
    <cellStyle name="Euro 5" xfId="390"/>
    <cellStyle name="Euro 6" xfId="391"/>
    <cellStyle name="Euro 7" xfId="392"/>
    <cellStyle name="Euro 8" xfId="393"/>
    <cellStyle name="Explanatory Text 2" xfId="394"/>
    <cellStyle name="Explanatory Text 2 2" xfId="395"/>
    <cellStyle name="Explanatory Text 2 3" xfId="396"/>
    <cellStyle name="Explanatory Text 2 4" xfId="397"/>
    <cellStyle name="Färg1" xfId="398"/>
    <cellStyle name="Färg1 2" xfId="399"/>
    <cellStyle name="Färg1 3" xfId="400"/>
    <cellStyle name="Färg1 4" xfId="401"/>
    <cellStyle name="Färg1 5" xfId="402"/>
    <cellStyle name="Färg1 6" xfId="403"/>
    <cellStyle name="Färg2" xfId="404"/>
    <cellStyle name="Färg2 2" xfId="405"/>
    <cellStyle name="Färg2 3" xfId="406"/>
    <cellStyle name="Färg2 4" xfId="407"/>
    <cellStyle name="Färg2 5" xfId="408"/>
    <cellStyle name="Färg2 6" xfId="409"/>
    <cellStyle name="Färg3" xfId="410"/>
    <cellStyle name="Färg3 2" xfId="411"/>
    <cellStyle name="Färg3 3" xfId="412"/>
    <cellStyle name="Färg3 4" xfId="413"/>
    <cellStyle name="Färg3 5" xfId="414"/>
    <cellStyle name="Färg3 6" xfId="415"/>
    <cellStyle name="Färg4" xfId="416"/>
    <cellStyle name="Färg4 2" xfId="417"/>
    <cellStyle name="Färg4 3" xfId="418"/>
    <cellStyle name="Färg4 4" xfId="419"/>
    <cellStyle name="Färg4 5" xfId="420"/>
    <cellStyle name="Färg4 6" xfId="421"/>
    <cellStyle name="Färg5" xfId="422"/>
    <cellStyle name="Färg6" xfId="423"/>
    <cellStyle name="Färg6 2" xfId="424"/>
    <cellStyle name="Färg6 3" xfId="425"/>
    <cellStyle name="Färg6 4" xfId="426"/>
    <cellStyle name="Färg6 5" xfId="427"/>
    <cellStyle name="Färg6 6" xfId="428"/>
    <cellStyle name="Följde hyperlänken" xfId="429"/>
    <cellStyle name="Följde hyperlänken 10" xfId="430"/>
    <cellStyle name="Följde hyperlänken 11" xfId="431"/>
    <cellStyle name="Följde hyperlänken 12" xfId="432"/>
    <cellStyle name="Följde hyperlänken 13" xfId="433"/>
    <cellStyle name="Följde hyperlänken 14" xfId="434"/>
    <cellStyle name="Följde hyperlänken 15" xfId="435"/>
    <cellStyle name="Följde hyperlänken 16" xfId="436"/>
    <cellStyle name="Följde hyperlänken 17" xfId="437"/>
    <cellStyle name="Följde hyperlänken 18" xfId="438"/>
    <cellStyle name="Följde hyperlänken 19" xfId="439"/>
    <cellStyle name="Följde hyperlänken 2" xfId="440"/>
    <cellStyle name="Följde hyperlänken 2 10" xfId="441"/>
    <cellStyle name="Följde hyperlänken 2 11" xfId="442"/>
    <cellStyle name="Följde hyperlänken 2 12" xfId="443"/>
    <cellStyle name="Följde hyperlänken 2 2" xfId="444"/>
    <cellStyle name="Följde hyperlänken 2 3" xfId="445"/>
    <cellStyle name="Följde hyperlänken 2 4" xfId="446"/>
    <cellStyle name="Följde hyperlänken 2 5" xfId="447"/>
    <cellStyle name="Följde hyperlänken 2 6" xfId="448"/>
    <cellStyle name="Följde hyperlänken 2 7" xfId="449"/>
    <cellStyle name="Följde hyperlänken 2 8" xfId="450"/>
    <cellStyle name="Följde hyperlänken 2 9" xfId="451"/>
    <cellStyle name="Följde hyperlänken 20" xfId="452"/>
    <cellStyle name="Följde hyperlänken 21" xfId="453"/>
    <cellStyle name="Följde hyperlänken 22" xfId="454"/>
    <cellStyle name="Följde hyperlänken 23" xfId="455"/>
    <cellStyle name="Följde hyperlänken 24" xfId="456"/>
    <cellStyle name="Följde hyperlänken 25" xfId="457"/>
    <cellStyle name="Följde hyperlänken 26" xfId="458"/>
    <cellStyle name="Följde hyperlänken 27" xfId="459"/>
    <cellStyle name="Följde hyperlänken 28" xfId="460"/>
    <cellStyle name="Följde hyperlänken 29" xfId="461"/>
    <cellStyle name="Följde hyperlänken 3" xfId="462"/>
    <cellStyle name="Följde hyperlänken 3 10" xfId="463"/>
    <cellStyle name="Följde hyperlänken 3 11" xfId="464"/>
    <cellStyle name="Följde hyperlänken 3 12" xfId="465"/>
    <cellStyle name="Följde hyperlänken 3 13" xfId="466"/>
    <cellStyle name="Följde hyperlänken 3 14" xfId="467"/>
    <cellStyle name="Följde hyperlänken 3 2" xfId="468"/>
    <cellStyle name="Följde hyperlänken 3 3" xfId="469"/>
    <cellStyle name="Följde hyperlänken 3 4" xfId="470"/>
    <cellStyle name="Följde hyperlänken 3 5" xfId="471"/>
    <cellStyle name="Följde hyperlänken 3 6" xfId="472"/>
    <cellStyle name="Följde hyperlänken 3 7" xfId="473"/>
    <cellStyle name="Följde hyperlänken 3 8" xfId="474"/>
    <cellStyle name="Följde hyperlänken 3 9" xfId="475"/>
    <cellStyle name="Följde hyperlänken 30" xfId="476"/>
    <cellStyle name="Följde hyperlänken 31" xfId="477"/>
    <cellStyle name="Följde hyperlänken 32" xfId="478"/>
    <cellStyle name="Följde hyperlänken 33" xfId="479"/>
    <cellStyle name="Följde hyperlänken 34" xfId="480"/>
    <cellStyle name="Följde hyperlänken 35" xfId="481"/>
    <cellStyle name="Följde hyperlänken 36" xfId="482"/>
    <cellStyle name="Följde hyperlänken 37" xfId="483"/>
    <cellStyle name="Följde hyperlänken 38" xfId="484"/>
    <cellStyle name="Följde hyperlänken 39" xfId="485"/>
    <cellStyle name="Följde hyperlänken 4" xfId="486"/>
    <cellStyle name="Följde hyperlänken 4 2" xfId="487"/>
    <cellStyle name="Följde hyperlänken 4 3" xfId="488"/>
    <cellStyle name="Följde hyperlänken 4 4" xfId="489"/>
    <cellStyle name="Följde hyperlänken 4 5" xfId="490"/>
    <cellStyle name="Följde hyperlänken 4 6" xfId="491"/>
    <cellStyle name="Följde hyperlänken 4 7" xfId="492"/>
    <cellStyle name="Följde hyperlänken 4 8" xfId="493"/>
    <cellStyle name="Följde hyperlänken 4 9" xfId="494"/>
    <cellStyle name="Följde hyperlänken 40" xfId="495"/>
    <cellStyle name="Följde hyperlänken 41" xfId="496"/>
    <cellStyle name="Följde hyperlänken 42" xfId="497"/>
    <cellStyle name="Följde hyperlänken 43" xfId="498"/>
    <cellStyle name="Följde hyperlänken 44" xfId="499"/>
    <cellStyle name="Följde hyperlänken 45" xfId="500"/>
    <cellStyle name="Följde hyperlänken 46" xfId="501"/>
    <cellStyle name="Följde hyperlänken 47" xfId="502"/>
    <cellStyle name="Följde hyperlänken 48" xfId="503"/>
    <cellStyle name="Följde hyperlänken 49" xfId="504"/>
    <cellStyle name="Följde hyperlänken 5" xfId="505"/>
    <cellStyle name="Följde hyperlänken 5 2" xfId="506"/>
    <cellStyle name="Följde hyperlänken 5 3" xfId="507"/>
    <cellStyle name="Följde hyperlänken 5 4" xfId="508"/>
    <cellStyle name="Följde hyperlänken 5 5" xfId="509"/>
    <cellStyle name="Följde hyperlänken 5 6" xfId="510"/>
    <cellStyle name="Följde hyperlänken 5 7" xfId="511"/>
    <cellStyle name="Följde hyperlänken 5 8" xfId="512"/>
    <cellStyle name="Följde hyperlänken 5 9" xfId="513"/>
    <cellStyle name="Följde hyperlänken 50" xfId="514"/>
    <cellStyle name="Följde hyperlänken 51" xfId="515"/>
    <cellStyle name="Följde hyperlänken 52" xfId="516"/>
    <cellStyle name="Följde hyperlänken 53" xfId="517"/>
    <cellStyle name="Följde hyperlänken 54" xfId="518"/>
    <cellStyle name="Följde hyperlänken 55" xfId="519"/>
    <cellStyle name="Följde hyperlänken 56" xfId="520"/>
    <cellStyle name="Följde hyperlänken 57" xfId="521"/>
    <cellStyle name="Följde hyperlänken 58" xfId="522"/>
    <cellStyle name="Följde hyperlänken 59" xfId="523"/>
    <cellStyle name="Följde hyperlänken 6" xfId="524"/>
    <cellStyle name="Följde hyperlänken 6 2" xfId="525"/>
    <cellStyle name="Följde hyperlänken 6 3" xfId="526"/>
    <cellStyle name="Följde hyperlänken 6 4" xfId="527"/>
    <cellStyle name="Följde hyperlänken 6 5" xfId="528"/>
    <cellStyle name="Följde hyperlänken 6 6" xfId="529"/>
    <cellStyle name="Följde hyperlänken 6 7" xfId="530"/>
    <cellStyle name="Följde hyperlänken 6 8" xfId="531"/>
    <cellStyle name="Följde hyperlänken 6 9" xfId="532"/>
    <cellStyle name="Följde hyperlänken 60" xfId="533"/>
    <cellStyle name="Följde hyperlänken 61" xfId="534"/>
    <cellStyle name="Följde hyperlänken 62" xfId="535"/>
    <cellStyle name="Följde hyperlänken 63" xfId="536"/>
    <cellStyle name="Följde hyperlänken 64" xfId="537"/>
    <cellStyle name="Följde hyperlänken 65" xfId="538"/>
    <cellStyle name="Följde hyperlänken 66" xfId="539"/>
    <cellStyle name="Följde hyperlänken 67" xfId="540"/>
    <cellStyle name="Följde hyperlänken 68" xfId="541"/>
    <cellStyle name="Följde hyperlänken 69" xfId="542"/>
    <cellStyle name="Följde hyperlänken 7" xfId="543"/>
    <cellStyle name="Följde hyperlänken 7 2" xfId="544"/>
    <cellStyle name="Följde hyperlänken 7 3" xfId="545"/>
    <cellStyle name="Följde hyperlänken 7 4" xfId="546"/>
    <cellStyle name="Följde hyperlänken 7 5" xfId="547"/>
    <cellStyle name="Följde hyperlänken 7 6" xfId="548"/>
    <cellStyle name="Följde hyperlänken 7 7" xfId="549"/>
    <cellStyle name="Följde hyperlänken 7 8" xfId="550"/>
    <cellStyle name="Följde hyperlänken 7 9" xfId="551"/>
    <cellStyle name="Följde hyperlänken 70" xfId="552"/>
    <cellStyle name="Följde hyperlänken 71" xfId="553"/>
    <cellStyle name="Följde hyperlänken 72" xfId="554"/>
    <cellStyle name="Följde hyperlänken 73" xfId="555"/>
    <cellStyle name="Följde hyperlänken 74" xfId="556"/>
    <cellStyle name="Följde hyperlänken 75" xfId="557"/>
    <cellStyle name="Följde hyperlänken 76" xfId="558"/>
    <cellStyle name="Följde hyperlänken 77" xfId="559"/>
    <cellStyle name="Följde hyperlänken 78" xfId="560"/>
    <cellStyle name="Följde hyperlänken 79" xfId="561"/>
    <cellStyle name="Följde hyperlänken 8" xfId="562"/>
    <cellStyle name="Följde hyperlänken 80" xfId="563"/>
    <cellStyle name="Följde hyperlänken 81" xfId="564"/>
    <cellStyle name="Följde hyperlänken 82" xfId="565"/>
    <cellStyle name="Följde hyperlänken 83" xfId="566"/>
    <cellStyle name="Följde hyperlänken 84" xfId="567"/>
    <cellStyle name="Följde hyperlänken 85" xfId="568"/>
    <cellStyle name="Följde hyperlänken 86" xfId="569"/>
    <cellStyle name="Följde hyperlänken 87" xfId="570"/>
    <cellStyle name="Följde hyperlänken 88" xfId="571"/>
    <cellStyle name="Följde hyperlänken 89" xfId="572"/>
    <cellStyle name="Följde hyperlänken 9" xfId="573"/>
    <cellStyle name="Förklarande text" xfId="574"/>
    <cellStyle name="Good 2" xfId="575"/>
    <cellStyle name="Good 2 2" xfId="576"/>
    <cellStyle name="Good 2 3" xfId="577"/>
    <cellStyle name="Good 2 4" xfId="578"/>
    <cellStyle name="Heading 1 2" xfId="579"/>
    <cellStyle name="Heading 1 2 2" xfId="580"/>
    <cellStyle name="Heading 1 2 3" xfId="581"/>
    <cellStyle name="Heading 1 2 4" xfId="582"/>
    <cellStyle name="Heading 2 2" xfId="583"/>
    <cellStyle name="Heading 2 2 2" xfId="584"/>
    <cellStyle name="Heading 2 2 3" xfId="585"/>
    <cellStyle name="Heading 2 2 4" xfId="586"/>
    <cellStyle name="Heading 3 2" xfId="587"/>
    <cellStyle name="Heading 3 2 2" xfId="588"/>
    <cellStyle name="Heading 3 2 3" xfId="589"/>
    <cellStyle name="Heading 3 2 4" xfId="590"/>
    <cellStyle name="Heading 4 2" xfId="591"/>
    <cellStyle name="Heading 4 2 2" xfId="592"/>
    <cellStyle name="Heading 4 2 3" xfId="593"/>
    <cellStyle name="Heading 4 2 4" xfId="594"/>
    <cellStyle name="Huomautus 2" xfId="595"/>
    <cellStyle name="Huomautus 3" xfId="596"/>
    <cellStyle name="Huomautus 4" xfId="597"/>
    <cellStyle name="Huomautus 5" xfId="598"/>
    <cellStyle name="Huomautus 6" xfId="599"/>
    <cellStyle name="Huomautus 7" xfId="600"/>
    <cellStyle name="Huono 2" xfId="601"/>
    <cellStyle name="Huono 3" xfId="602"/>
    <cellStyle name="Huono 4" xfId="603"/>
    <cellStyle name="Huono 5" xfId="604"/>
    <cellStyle name="Huono 6" xfId="605"/>
    <cellStyle name="Huono 7" xfId="606"/>
    <cellStyle name="Hyperlink 2" xfId="607"/>
    <cellStyle name="Hyperlänk" xfId="608"/>
    <cellStyle name="Hyperlänk 10" xfId="609"/>
    <cellStyle name="Hyperlänk 11" xfId="610"/>
    <cellStyle name="Hyperlänk 12" xfId="611"/>
    <cellStyle name="Hyperlänk 13" xfId="612"/>
    <cellStyle name="Hyperlänk 14" xfId="613"/>
    <cellStyle name="Hyperlänk 15" xfId="614"/>
    <cellStyle name="Hyperlänk 16" xfId="615"/>
    <cellStyle name="Hyperlänk 17" xfId="616"/>
    <cellStyle name="Hyperlänk 18" xfId="617"/>
    <cellStyle name="Hyperlänk 19" xfId="618"/>
    <cellStyle name="Hyperlänk 2" xfId="619"/>
    <cellStyle name="Hyperlänk 2 10" xfId="620"/>
    <cellStyle name="Hyperlänk 2 11" xfId="621"/>
    <cellStyle name="Hyperlänk 2 12" xfId="622"/>
    <cellStyle name="Hyperlänk 2 2" xfId="623"/>
    <cellStyle name="Hyperlänk 2 3" xfId="624"/>
    <cellStyle name="Hyperlänk 2 4" xfId="625"/>
    <cellStyle name="Hyperlänk 2 5" xfId="626"/>
    <cellStyle name="Hyperlänk 2 6" xfId="627"/>
    <cellStyle name="Hyperlänk 2 7" xfId="628"/>
    <cellStyle name="Hyperlänk 2 8" xfId="629"/>
    <cellStyle name="Hyperlänk 2 9" xfId="630"/>
    <cellStyle name="Hyperlänk 20" xfId="631"/>
    <cellStyle name="Hyperlänk 21" xfId="632"/>
    <cellStyle name="Hyperlänk 22" xfId="633"/>
    <cellStyle name="Hyperlänk 23" xfId="634"/>
    <cellStyle name="Hyperlänk 24" xfId="635"/>
    <cellStyle name="Hyperlänk 25" xfId="636"/>
    <cellStyle name="Hyperlänk 26" xfId="637"/>
    <cellStyle name="Hyperlänk 27" xfId="638"/>
    <cellStyle name="Hyperlänk 28" xfId="639"/>
    <cellStyle name="Hyperlänk 29" xfId="640"/>
    <cellStyle name="Hyperlänk 3" xfId="641"/>
    <cellStyle name="Hyperlänk 3 10" xfId="642"/>
    <cellStyle name="Hyperlänk 3 11" xfId="643"/>
    <cellStyle name="Hyperlänk 3 12" xfId="644"/>
    <cellStyle name="Hyperlänk 3 2" xfId="645"/>
    <cellStyle name="Hyperlänk 3 3" xfId="646"/>
    <cellStyle name="Hyperlänk 3 4" xfId="647"/>
    <cellStyle name="Hyperlänk 3 5" xfId="648"/>
    <cellStyle name="Hyperlänk 3 6" xfId="649"/>
    <cellStyle name="Hyperlänk 3 7" xfId="650"/>
    <cellStyle name="Hyperlänk 3 8" xfId="651"/>
    <cellStyle name="Hyperlänk 3 9" xfId="652"/>
    <cellStyle name="Hyperlänk 30" xfId="653"/>
    <cellStyle name="Hyperlänk 31" xfId="654"/>
    <cellStyle name="Hyperlänk 32" xfId="655"/>
    <cellStyle name="Hyperlänk 33" xfId="656"/>
    <cellStyle name="Hyperlänk 34" xfId="657"/>
    <cellStyle name="Hyperlänk 35" xfId="658"/>
    <cellStyle name="Hyperlänk 36" xfId="659"/>
    <cellStyle name="Hyperlänk 37" xfId="660"/>
    <cellStyle name="Hyperlänk 38" xfId="661"/>
    <cellStyle name="Hyperlänk 39" xfId="662"/>
    <cellStyle name="Hyperlänk 4" xfId="663"/>
    <cellStyle name="Hyperlänk 4 2" xfId="664"/>
    <cellStyle name="Hyperlänk 4 3" xfId="665"/>
    <cellStyle name="Hyperlänk 4 4" xfId="666"/>
    <cellStyle name="Hyperlänk 4 5" xfId="667"/>
    <cellStyle name="Hyperlänk 4 6" xfId="668"/>
    <cellStyle name="Hyperlänk 4 7" xfId="669"/>
    <cellStyle name="Hyperlänk 4 8" xfId="670"/>
    <cellStyle name="Hyperlänk 4 9" xfId="671"/>
    <cellStyle name="Hyperlänk 40" xfId="672"/>
    <cellStyle name="Hyperlänk 41" xfId="673"/>
    <cellStyle name="Hyperlänk 42" xfId="674"/>
    <cellStyle name="Hyperlänk 43" xfId="675"/>
    <cellStyle name="Hyperlänk 44" xfId="676"/>
    <cellStyle name="Hyperlänk 45" xfId="677"/>
    <cellStyle name="Hyperlänk 46" xfId="678"/>
    <cellStyle name="Hyperlänk 47" xfId="679"/>
    <cellStyle name="Hyperlänk 48" xfId="680"/>
    <cellStyle name="Hyperlänk 49" xfId="681"/>
    <cellStyle name="Hyperlänk 5" xfId="682"/>
    <cellStyle name="Hyperlänk 5 2" xfId="683"/>
    <cellStyle name="Hyperlänk 5 3" xfId="684"/>
    <cellStyle name="Hyperlänk 5 4" xfId="685"/>
    <cellStyle name="Hyperlänk 5 5" xfId="686"/>
    <cellStyle name="Hyperlänk 5 6" xfId="687"/>
    <cellStyle name="Hyperlänk 5 7" xfId="688"/>
    <cellStyle name="Hyperlänk 5 8" xfId="689"/>
    <cellStyle name="Hyperlänk 5 9" xfId="690"/>
    <cellStyle name="Hyperlänk 50" xfId="691"/>
    <cellStyle name="Hyperlänk 51" xfId="692"/>
    <cellStyle name="Hyperlänk 52" xfId="693"/>
    <cellStyle name="Hyperlänk 53" xfId="694"/>
    <cellStyle name="Hyperlänk 54" xfId="695"/>
    <cellStyle name="Hyperlänk 55" xfId="696"/>
    <cellStyle name="Hyperlänk 56" xfId="697"/>
    <cellStyle name="Hyperlänk 57" xfId="698"/>
    <cellStyle name="Hyperlänk 58" xfId="699"/>
    <cellStyle name="Hyperlänk 59" xfId="700"/>
    <cellStyle name="Hyperlänk 6" xfId="701"/>
    <cellStyle name="Hyperlänk 6 2" xfId="702"/>
    <cellStyle name="Hyperlänk 6 3" xfId="703"/>
    <cellStyle name="Hyperlänk 6 4" xfId="704"/>
    <cellStyle name="Hyperlänk 6 5" xfId="705"/>
    <cellStyle name="Hyperlänk 6 6" xfId="706"/>
    <cellStyle name="Hyperlänk 6 7" xfId="707"/>
    <cellStyle name="Hyperlänk 6 8" xfId="708"/>
    <cellStyle name="Hyperlänk 6 9" xfId="709"/>
    <cellStyle name="Hyperlänk 60" xfId="710"/>
    <cellStyle name="Hyperlänk 61" xfId="711"/>
    <cellStyle name="Hyperlänk 62" xfId="712"/>
    <cellStyle name="Hyperlänk 63" xfId="713"/>
    <cellStyle name="Hyperlänk 64" xfId="714"/>
    <cellStyle name="Hyperlänk 65" xfId="715"/>
    <cellStyle name="Hyperlänk 66" xfId="716"/>
    <cellStyle name="Hyperlänk 67" xfId="717"/>
    <cellStyle name="Hyperlänk 68" xfId="718"/>
    <cellStyle name="Hyperlänk 69" xfId="719"/>
    <cellStyle name="Hyperlänk 7" xfId="720"/>
    <cellStyle name="Hyperlänk 7 2" xfId="721"/>
    <cellStyle name="Hyperlänk 7 3" xfId="722"/>
    <cellStyle name="Hyperlänk 7 4" xfId="723"/>
    <cellStyle name="Hyperlänk 7 5" xfId="724"/>
    <cellStyle name="Hyperlänk 7 6" xfId="725"/>
    <cellStyle name="Hyperlänk 7 7" xfId="726"/>
    <cellStyle name="Hyperlänk 7 8" xfId="727"/>
    <cellStyle name="Hyperlänk 7 9" xfId="728"/>
    <cellStyle name="Hyperlänk 70" xfId="729"/>
    <cellStyle name="Hyperlänk 71" xfId="730"/>
    <cellStyle name="Hyperlänk 72" xfId="731"/>
    <cellStyle name="Hyperlänk 73" xfId="732"/>
    <cellStyle name="Hyperlänk 74" xfId="733"/>
    <cellStyle name="Hyperlänk 75" xfId="734"/>
    <cellStyle name="Hyperlänk 76" xfId="735"/>
    <cellStyle name="Hyperlänk 77" xfId="736"/>
    <cellStyle name="Hyperlänk 78" xfId="737"/>
    <cellStyle name="Hyperlänk 79" xfId="738"/>
    <cellStyle name="Hyperlänk 8" xfId="739"/>
    <cellStyle name="Hyperlänk 80" xfId="740"/>
    <cellStyle name="Hyperlänk 81" xfId="741"/>
    <cellStyle name="Hyperlänk 82" xfId="742"/>
    <cellStyle name="Hyperlänk 83" xfId="743"/>
    <cellStyle name="Hyperlänk 84" xfId="744"/>
    <cellStyle name="Hyperlänk 85" xfId="745"/>
    <cellStyle name="Hyperlänk 86" xfId="746"/>
    <cellStyle name="Hyperlänk 87" xfId="747"/>
    <cellStyle name="Hyperlänk 88" xfId="748"/>
    <cellStyle name="Hyperlänk 89" xfId="749"/>
    <cellStyle name="Hyperlänk 9" xfId="750"/>
    <cellStyle name="Hyvä 2" xfId="751"/>
    <cellStyle name="Hyvä 3" xfId="752"/>
    <cellStyle name="Hyvä 4" xfId="753"/>
    <cellStyle name="Hyvä 5" xfId="754"/>
    <cellStyle name="Hyvä 6" xfId="755"/>
    <cellStyle name="Hyvä 7" xfId="756"/>
    <cellStyle name="Indata" xfId="757"/>
    <cellStyle name="Indata 2" xfId="758"/>
    <cellStyle name="Indata 3" xfId="759"/>
    <cellStyle name="Indata 4" xfId="760"/>
    <cellStyle name="Indata 5" xfId="761"/>
    <cellStyle name="Indata 6" xfId="762"/>
    <cellStyle name="Inmatning" xfId="763"/>
    <cellStyle name="Input 2" xfId="764"/>
    <cellStyle name="Input 2 2" xfId="765"/>
    <cellStyle name="Input 2 3" xfId="766"/>
    <cellStyle name="Input 2 4" xfId="767"/>
    <cellStyle name="Kontrollcell" xfId="768"/>
    <cellStyle name="Laskenta 2" xfId="769"/>
    <cellStyle name="Laskenta 3" xfId="770"/>
    <cellStyle name="Laskenta 4" xfId="771"/>
    <cellStyle name="Laskenta 5" xfId="772"/>
    <cellStyle name="Laskenta 6" xfId="773"/>
    <cellStyle name="Laskenta 7" xfId="774"/>
    <cellStyle name="Linked Cell 2" xfId="775"/>
    <cellStyle name="Linked Cell 2 2" xfId="776"/>
    <cellStyle name="Linked Cell 2 3" xfId="777"/>
    <cellStyle name="Linked Cell 2 4" xfId="778"/>
    <cellStyle name="Linkitetty solu 2" xfId="779"/>
    <cellStyle name="Linkitetty solu 3" xfId="780"/>
    <cellStyle name="Linkitetty solu 4" xfId="781"/>
    <cellStyle name="Linkitetty solu 5" xfId="782"/>
    <cellStyle name="Linkitetty solu 6" xfId="783"/>
    <cellStyle name="Linkitetty solu 7" xfId="784"/>
    <cellStyle name="Länkad cell" xfId="785"/>
    <cellStyle name="Länkad cell 2" xfId="786"/>
    <cellStyle name="Länkad cell 3" xfId="787"/>
    <cellStyle name="Länkad cell 4" xfId="788"/>
    <cellStyle name="Länkad cell 5" xfId="789"/>
    <cellStyle name="Länkad cell 6" xfId="790"/>
    <cellStyle name="Milliers [0]_3A_NumeratorReport_Option1_040611" xfId="791"/>
    <cellStyle name="Milliers_3A_NumeratorReport_Option1_040611" xfId="792"/>
    <cellStyle name="Monétaire [0]_3A_NumeratorReport_Option1_040611" xfId="793"/>
    <cellStyle name="Monétaire_3A_NumeratorReport_Option1_040611" xfId="794"/>
    <cellStyle name="Määrittämätön" xfId="795"/>
    <cellStyle name="Neutraali 2" xfId="796"/>
    <cellStyle name="Neutraali 3" xfId="797"/>
    <cellStyle name="Neutraali 4" xfId="798"/>
    <cellStyle name="Neutraali 5" xfId="799"/>
    <cellStyle name="Neutraali 6" xfId="800"/>
    <cellStyle name="Neutraali 7" xfId="801"/>
    <cellStyle name="Neutral 2" xfId="802"/>
    <cellStyle name="Neutral 2 2" xfId="803"/>
    <cellStyle name="Neutral 2 3" xfId="804"/>
    <cellStyle name="Neutral 2 4" xfId="805"/>
    <cellStyle name="Neutral 3" xfId="806"/>
    <cellStyle name="Neutral 4" xfId="807"/>
    <cellStyle name="Neutral 5" xfId="808"/>
    <cellStyle name="Neutral 6" xfId="809"/>
    <cellStyle name="Neutral 7" xfId="810"/>
    <cellStyle name="Normaali" xfId="0" builtinId="0"/>
    <cellStyle name="Normaali 10" xfId="811"/>
    <cellStyle name="Normaali 10 2" xfId="812"/>
    <cellStyle name="Normaali 10 2 2" xfId="813"/>
    <cellStyle name="Normaali 10 2 2 2" xfId="814"/>
    <cellStyle name="Normaali 10 2 2 2 2" xfId="815"/>
    <cellStyle name="Normaali 10 2 2 2 3" xfId="816"/>
    <cellStyle name="Normaali 10 2 3" xfId="817"/>
    <cellStyle name="Normaali 10 3" xfId="818"/>
    <cellStyle name="Normaali 10 3 2" xfId="819"/>
    <cellStyle name="Normaali 10 4" xfId="820"/>
    <cellStyle name="Normaali 10 4 2" xfId="821"/>
    <cellStyle name="Normaali 11" xfId="822"/>
    <cellStyle name="Normaali 11 2" xfId="823"/>
    <cellStyle name="Normaali 11 2 2" xfId="824"/>
    <cellStyle name="Normaali 11 3" xfId="825"/>
    <cellStyle name="Normaali 11 3 2" xfId="826"/>
    <cellStyle name="Normaali 11 4" xfId="827"/>
    <cellStyle name="Normaali 11 4 2" xfId="828"/>
    <cellStyle name="Normaali 11 5" xfId="829"/>
    <cellStyle name="Normaali 11 6" xfId="830"/>
    <cellStyle name="Normaali 11 7" xfId="831"/>
    <cellStyle name="Normaali 12" xfId="832"/>
    <cellStyle name="Normaali 12 2" xfId="833"/>
    <cellStyle name="Normaali 12 2 2" xfId="834"/>
    <cellStyle name="Normaali 12 2 2 2" xfId="835"/>
    <cellStyle name="Normaali 12 2 2 2 2" xfId="836"/>
    <cellStyle name="Normaali 12 2 2 2 3" xfId="837"/>
    <cellStyle name="Normaali 12 2 3" xfId="838"/>
    <cellStyle name="Normaali 12 3" xfId="839"/>
    <cellStyle name="Normaali 12 4" xfId="840"/>
    <cellStyle name="Normaali 12 4 2" xfId="841"/>
    <cellStyle name="Normaali 13" xfId="842"/>
    <cellStyle name="Normaali 13 2" xfId="843"/>
    <cellStyle name="Normaali 13 2 2" xfId="844"/>
    <cellStyle name="Normaali 13 3" xfId="845"/>
    <cellStyle name="Normaali 13 3 2" xfId="846"/>
    <cellStyle name="Normaali 13 4" xfId="847"/>
    <cellStyle name="Normaali 13 4 2" xfId="848"/>
    <cellStyle name="Normaali 13 5" xfId="849"/>
    <cellStyle name="Normaali 13 6" xfId="850"/>
    <cellStyle name="Normaali 14" xfId="851"/>
    <cellStyle name="Normaali 14 2" xfId="852"/>
    <cellStyle name="Normaali 14 2 2" xfId="853"/>
    <cellStyle name="Normaali 14 3" xfId="854"/>
    <cellStyle name="Normaali 14 3 2" xfId="855"/>
    <cellStyle name="Normaali 14 4" xfId="856"/>
    <cellStyle name="Normaali 14 4 2" xfId="857"/>
    <cellStyle name="Normaali 14 5" xfId="858"/>
    <cellStyle name="Normaali 14 6" xfId="859"/>
    <cellStyle name="Normaali 15" xfId="860"/>
    <cellStyle name="Normaali 15 2" xfId="861"/>
    <cellStyle name="Normaali 15 2 2" xfId="862"/>
    <cellStyle name="Normaali 15 3" xfId="863"/>
    <cellStyle name="Normaali 15 3 2" xfId="864"/>
    <cellStyle name="Normaali 15 3 3" xfId="865"/>
    <cellStyle name="Normaali 15 4" xfId="866"/>
    <cellStyle name="Normaali 15 4 2" xfId="867"/>
    <cellStyle name="Normaali 16" xfId="868"/>
    <cellStyle name="Normaali 16 2" xfId="869"/>
    <cellStyle name="Normaali 16 2 2" xfId="870"/>
    <cellStyle name="Normaali 16 3" xfId="871"/>
    <cellStyle name="Normaali 16 3 2" xfId="872"/>
    <cellStyle name="Normaali 16 3 3" xfId="873"/>
    <cellStyle name="Normaali 16 4" xfId="874"/>
    <cellStyle name="Normaali 16 4 2" xfId="875"/>
    <cellStyle name="Normaali 17" xfId="876"/>
    <cellStyle name="Normaali 17 2" xfId="877"/>
    <cellStyle name="Normaali 17 2 2" xfId="878"/>
    <cellStyle name="Normaali 17 3" xfId="879"/>
    <cellStyle name="Normaali 17 3 2" xfId="880"/>
    <cellStyle name="Normaali 17 3 3" xfId="881"/>
    <cellStyle name="Normaali 17 4" xfId="882"/>
    <cellStyle name="Normaali 17 4 2" xfId="883"/>
    <cellStyle name="Normaali 18" xfId="884"/>
    <cellStyle name="Normaali 18 2" xfId="885"/>
    <cellStyle name="Normaali 18 2 2" xfId="886"/>
    <cellStyle name="Normaali 18 3" xfId="887"/>
    <cellStyle name="Normaali 18 3 2" xfId="888"/>
    <cellStyle name="Normaali 18 3 3" xfId="889"/>
    <cellStyle name="Normaali 18 4" xfId="890"/>
    <cellStyle name="Normaali 18 4 2" xfId="891"/>
    <cellStyle name="Normaali 19" xfId="892"/>
    <cellStyle name="Normaali 19 2" xfId="893"/>
    <cellStyle name="Normaali 19 2 2" xfId="894"/>
    <cellStyle name="Normaali 19 3" xfId="895"/>
    <cellStyle name="Normaali 19 3 2" xfId="896"/>
    <cellStyle name="Normaali 19 3 3" xfId="897"/>
    <cellStyle name="Normaali 19 4" xfId="898"/>
    <cellStyle name="Normaali 19 4 2" xfId="899"/>
    <cellStyle name="Normaali 2" xfId="900"/>
    <cellStyle name="Normaali 2 10" xfId="901"/>
    <cellStyle name="Normaali 2 11" xfId="902"/>
    <cellStyle name="Normaali 2 2" xfId="903"/>
    <cellStyle name="Normaali 2 2 2" xfId="904"/>
    <cellStyle name="Normaali 2 2 2 2" xfId="905"/>
    <cellStyle name="Normaali 2 2 2 3" xfId="906"/>
    <cellStyle name="Normaali 2 2 2 4" xfId="907"/>
    <cellStyle name="Normaali 2 2 3" xfId="908"/>
    <cellStyle name="Normaali 2 2 3 2" xfId="909"/>
    <cellStyle name="Normaali 2 3" xfId="910"/>
    <cellStyle name="Normaali 2 3 2" xfId="911"/>
    <cellStyle name="Normaali 2 4" xfId="912"/>
    <cellStyle name="Normaali 2 4 2" xfId="913"/>
    <cellStyle name="Normaali 2 5" xfId="914"/>
    <cellStyle name="Normaali 2 6" xfId="915"/>
    <cellStyle name="Normaali 2 7" xfId="916"/>
    <cellStyle name="Normaali 2 8" xfId="917"/>
    <cellStyle name="Normaali 2 9" xfId="918"/>
    <cellStyle name="Normaali 20" xfId="919"/>
    <cellStyle name="Normaali 20 2" xfId="920"/>
    <cellStyle name="Normaali 20 2 2" xfId="921"/>
    <cellStyle name="Normaali 20 3" xfId="922"/>
    <cellStyle name="Normaali 20 4" xfId="923"/>
    <cellStyle name="Normaali 21" xfId="924"/>
    <cellStyle name="Normaali 21 2" xfId="925"/>
    <cellStyle name="Normaali 22" xfId="926"/>
    <cellStyle name="Normaali 22 2" xfId="927"/>
    <cellStyle name="Normaali 23" xfId="928"/>
    <cellStyle name="Normaali 23 2" xfId="929"/>
    <cellStyle name="Normaali 24" xfId="930"/>
    <cellStyle name="Normaali 24 2" xfId="931"/>
    <cellStyle name="Normaali 25" xfId="932"/>
    <cellStyle name="Normaali 25 2" xfId="933"/>
    <cellStyle name="Normaali 25 2 2" xfId="934"/>
    <cellStyle name="Normaali 25 3" xfId="935"/>
    <cellStyle name="Normaali 25 4" xfId="936"/>
    <cellStyle name="Normaali 26" xfId="937"/>
    <cellStyle name="Normaali 26 2" xfId="938"/>
    <cellStyle name="Normaali 27" xfId="939"/>
    <cellStyle name="Normaali 28" xfId="940"/>
    <cellStyle name="Normaali 28 2" xfId="941"/>
    <cellStyle name="Normaali 29" xfId="942"/>
    <cellStyle name="Normaali 3" xfId="943"/>
    <cellStyle name="Normaali 3 10" xfId="944"/>
    <cellStyle name="Normaali 3 2" xfId="945"/>
    <cellStyle name="Normaali 3 2 2" xfId="946"/>
    <cellStyle name="Normaali 3 2 2 2" xfId="947"/>
    <cellStyle name="Normaali 3 2 2 2 2" xfId="948"/>
    <cellStyle name="Normaali 3 2 2 2 2 2" xfId="949"/>
    <cellStyle name="Normaali 3 2 2 2 2 3" xfId="2483"/>
    <cellStyle name="Normaali 3 2 2 2 3" xfId="950"/>
    <cellStyle name="Normaali 3 2 2 2 3 2" xfId="951"/>
    <cellStyle name="Normaali 3 2 2 2 3 3" xfId="2484"/>
    <cellStyle name="Normaali 3 2 2 2 4" xfId="952"/>
    <cellStyle name="Normaali 3 2 2 2 4 2" xfId="953"/>
    <cellStyle name="Normaali 3 2 2 2 4 3" xfId="2485"/>
    <cellStyle name="Normaali 3 2 2 2 5" xfId="954"/>
    <cellStyle name="Normaali 3 2 2 2 5 2" xfId="955"/>
    <cellStyle name="Normaali 3 2 2 2 5 3" xfId="2486"/>
    <cellStyle name="Normaali 3 2 2 2 6" xfId="956"/>
    <cellStyle name="Normaali 3 2 2 2 6 2" xfId="957"/>
    <cellStyle name="Normaali 3 2 2 2 6 3" xfId="2487"/>
    <cellStyle name="Normaali 3 2 2 2 7" xfId="2482"/>
    <cellStyle name="Normaali 3 2 2 3" xfId="958"/>
    <cellStyle name="Normaali 3 2 2 3 2" xfId="959"/>
    <cellStyle name="Normaali 3 2 2 3 3" xfId="2488"/>
    <cellStyle name="Normaali 3 2 2 4" xfId="960"/>
    <cellStyle name="Normaali 3 2 2 4 2" xfId="961"/>
    <cellStyle name="Normaali 3 2 2 4 3" xfId="2489"/>
    <cellStyle name="Normaali 3 2 2 5" xfId="962"/>
    <cellStyle name="Normaali 3 2 2 5 2" xfId="963"/>
    <cellStyle name="Normaali 3 2 2 5 3" xfId="2490"/>
    <cellStyle name="Normaali 3 2 2 6" xfId="964"/>
    <cellStyle name="Normaali 3 2 2 6 2" xfId="965"/>
    <cellStyle name="Normaali 3 2 2 6 3" xfId="2491"/>
    <cellStyle name="Normaali 3 2 2 7" xfId="966"/>
    <cellStyle name="Normaali 3 2 2 7 2" xfId="967"/>
    <cellStyle name="Normaali 3 2 2 7 3" xfId="2492"/>
    <cellStyle name="Normaali 3 2 2 8" xfId="968"/>
    <cellStyle name="Normaali 3 2 2 8 2" xfId="969"/>
    <cellStyle name="Normaali 3 2 2 8 3" xfId="2493"/>
    <cellStyle name="Normaali 3 2 2 9" xfId="2481"/>
    <cellStyle name="Normaali 3 2 3" xfId="970"/>
    <cellStyle name="Normaali 3 2 3 2" xfId="971"/>
    <cellStyle name="Normaali 3 2 4" xfId="972"/>
    <cellStyle name="Normaali 3 2 5" xfId="973"/>
    <cellStyle name="Normaali 3 3" xfId="974"/>
    <cellStyle name="Normaali 3 3 2" xfId="975"/>
    <cellStyle name="Normaali 3 3 2 2" xfId="976"/>
    <cellStyle name="Normaali 3 3 2 2 2" xfId="977"/>
    <cellStyle name="Normaali 3 3 2 2 2 2" xfId="978"/>
    <cellStyle name="Normaali 3 3 2 2 3" xfId="2496"/>
    <cellStyle name="Normaali 3 3 2 3" xfId="979"/>
    <cellStyle name="Normaali 3 3 2 3 2" xfId="980"/>
    <cellStyle name="Normaali 3 3 2 3 3" xfId="2497"/>
    <cellStyle name="Normaali 3 3 2 4" xfId="981"/>
    <cellStyle name="Normaali 3 3 2 4 2" xfId="982"/>
    <cellStyle name="Normaali 3 3 2 4 3" xfId="2498"/>
    <cellStyle name="Normaali 3 3 2 5" xfId="983"/>
    <cellStyle name="Normaali 3 3 2 5 2" xfId="984"/>
    <cellStyle name="Normaali 3 3 2 5 3" xfId="2499"/>
    <cellStyle name="Normaali 3 3 2 6" xfId="985"/>
    <cellStyle name="Normaali 3 3 2 6 2" xfId="986"/>
    <cellStyle name="Normaali 3 3 2 6 3" xfId="2500"/>
    <cellStyle name="Normaali 3 3 2 7" xfId="2495"/>
    <cellStyle name="Normaali 3 3 3" xfId="987"/>
    <cellStyle name="Normaali 3 3 3 2" xfId="988"/>
    <cellStyle name="Normaali 3 3 3 2 2" xfId="989"/>
    <cellStyle name="Normaali 3 3 3 3" xfId="2501"/>
    <cellStyle name="Normaali 3 3 4" xfId="990"/>
    <cellStyle name="Normaali 3 3 4 2" xfId="991"/>
    <cellStyle name="Normaali 3 3 4 3" xfId="2502"/>
    <cellStyle name="Normaali 3 3 5" xfId="992"/>
    <cellStyle name="Normaali 3 3 5 2" xfId="993"/>
    <cellStyle name="Normaali 3 3 5 3" xfId="2503"/>
    <cellStyle name="Normaali 3 3 6" xfId="994"/>
    <cellStyle name="Normaali 3 3 6 2" xfId="995"/>
    <cellStyle name="Normaali 3 3 6 3" xfId="2504"/>
    <cellStyle name="Normaali 3 3 7" xfId="996"/>
    <cellStyle name="Normaali 3 3 7 2" xfId="997"/>
    <cellStyle name="Normaali 3 3 7 3" xfId="2505"/>
    <cellStyle name="Normaali 3 3 8" xfId="998"/>
    <cellStyle name="Normaali 3 3 8 2" xfId="999"/>
    <cellStyle name="Normaali 3 3 8 3" xfId="2506"/>
    <cellStyle name="Normaali 3 3 9" xfId="2494"/>
    <cellStyle name="Normaali 3 4" xfId="1000"/>
    <cellStyle name="Normaali 3 4 2" xfId="1001"/>
    <cellStyle name="Normaali 3 4 2 2" xfId="1002"/>
    <cellStyle name="Normaali 3 4 2 2 2" xfId="1003"/>
    <cellStyle name="Normaali 3 4 2 2 3" xfId="2509"/>
    <cellStyle name="Normaali 3 4 2 3" xfId="1004"/>
    <cellStyle name="Normaali 3 4 2 3 2" xfId="1005"/>
    <cellStyle name="Normaali 3 4 2 3 3" xfId="2510"/>
    <cellStyle name="Normaali 3 4 2 4" xfId="1006"/>
    <cellStyle name="Normaali 3 4 2 4 2" xfId="1007"/>
    <cellStyle name="Normaali 3 4 2 4 3" xfId="2511"/>
    <cellStyle name="Normaali 3 4 2 5" xfId="1008"/>
    <cellStyle name="Normaali 3 4 2 5 2" xfId="1009"/>
    <cellStyle name="Normaali 3 4 2 5 3" xfId="2512"/>
    <cellStyle name="Normaali 3 4 2 6" xfId="1010"/>
    <cellStyle name="Normaali 3 4 2 6 2" xfId="1011"/>
    <cellStyle name="Normaali 3 4 2 6 3" xfId="2513"/>
    <cellStyle name="Normaali 3 4 2 7" xfId="2508"/>
    <cellStyle name="Normaali 3 4 3" xfId="1012"/>
    <cellStyle name="Normaali 3 4 3 2" xfId="1013"/>
    <cellStyle name="Normaali 3 4 3 3" xfId="2514"/>
    <cellStyle name="Normaali 3 4 4" xfId="1014"/>
    <cellStyle name="Normaali 3 4 4 2" xfId="1015"/>
    <cellStyle name="Normaali 3 4 4 3" xfId="2515"/>
    <cellStyle name="Normaali 3 4 5" xfId="1016"/>
    <cellStyle name="Normaali 3 4 5 2" xfId="1017"/>
    <cellStyle name="Normaali 3 4 5 3" xfId="2516"/>
    <cellStyle name="Normaali 3 4 6" xfId="1018"/>
    <cellStyle name="Normaali 3 4 6 2" xfId="1019"/>
    <cellStyle name="Normaali 3 4 6 3" xfId="2517"/>
    <cellStyle name="Normaali 3 4 7" xfId="1020"/>
    <cellStyle name="Normaali 3 4 7 2" xfId="1021"/>
    <cellStyle name="Normaali 3 4 7 3" xfId="2518"/>
    <cellStyle name="Normaali 3 4 8" xfId="1022"/>
    <cellStyle name="Normaali 3 4 8 2" xfId="1023"/>
    <cellStyle name="Normaali 3 4 8 3" xfId="2519"/>
    <cellStyle name="Normaali 3 4 9" xfId="2507"/>
    <cellStyle name="Normaali 3 5" xfId="1024"/>
    <cellStyle name="Normaali 3 5 2" xfId="1025"/>
    <cellStyle name="Normaali 3 5 2 2" xfId="1026"/>
    <cellStyle name="Normaali 3 5 2 2 2" xfId="1027"/>
    <cellStyle name="Normaali 3 5 2 2 3" xfId="2522"/>
    <cellStyle name="Normaali 3 5 2 3" xfId="1028"/>
    <cellStyle name="Normaali 3 5 2 3 2" xfId="1029"/>
    <cellStyle name="Normaali 3 5 2 3 3" xfId="2523"/>
    <cellStyle name="Normaali 3 5 2 4" xfId="1030"/>
    <cellStyle name="Normaali 3 5 2 4 2" xfId="1031"/>
    <cellStyle name="Normaali 3 5 2 4 3" xfId="2524"/>
    <cellStyle name="Normaali 3 5 2 5" xfId="1032"/>
    <cellStyle name="Normaali 3 5 2 5 2" xfId="1033"/>
    <cellStyle name="Normaali 3 5 2 5 3" xfId="2525"/>
    <cellStyle name="Normaali 3 5 2 6" xfId="1034"/>
    <cellStyle name="Normaali 3 5 2 6 2" xfId="1035"/>
    <cellStyle name="Normaali 3 5 2 6 3" xfId="2526"/>
    <cellStyle name="Normaali 3 5 2 7" xfId="2521"/>
    <cellStyle name="Normaali 3 5 3" xfId="1036"/>
    <cellStyle name="Normaali 3 5 3 2" xfId="1037"/>
    <cellStyle name="Normaali 3 5 3 3" xfId="2527"/>
    <cellStyle name="Normaali 3 5 4" xfId="1038"/>
    <cellStyle name="Normaali 3 5 4 2" xfId="1039"/>
    <cellStyle name="Normaali 3 5 4 3" xfId="2528"/>
    <cellStyle name="Normaali 3 5 5" xfId="1040"/>
    <cellStyle name="Normaali 3 5 5 2" xfId="1041"/>
    <cellStyle name="Normaali 3 5 5 3" xfId="2529"/>
    <cellStyle name="Normaali 3 5 6" xfId="1042"/>
    <cellStyle name="Normaali 3 5 6 2" xfId="1043"/>
    <cellStyle name="Normaali 3 5 6 3" xfId="2530"/>
    <cellStyle name="Normaali 3 5 7" xfId="1044"/>
    <cellStyle name="Normaali 3 5 7 2" xfId="1045"/>
    <cellStyle name="Normaali 3 5 7 3" xfId="2531"/>
    <cellStyle name="Normaali 3 5 8" xfId="1046"/>
    <cellStyle name="Normaali 3 5 8 2" xfId="1047"/>
    <cellStyle name="Normaali 3 5 8 3" xfId="2532"/>
    <cellStyle name="Normaali 3 5 9" xfId="2520"/>
    <cellStyle name="Normaali 3 6" xfId="1048"/>
    <cellStyle name="Normaali 3 6 2" xfId="1049"/>
    <cellStyle name="Normaali 3 6 2 2" xfId="1050"/>
    <cellStyle name="Normaali 3 6 2 2 2" xfId="1051"/>
    <cellStyle name="Normaali 3 6 2 2 3" xfId="2535"/>
    <cellStyle name="Normaali 3 6 2 3" xfId="1052"/>
    <cellStyle name="Normaali 3 6 2 3 2" xfId="1053"/>
    <cellStyle name="Normaali 3 6 2 3 3" xfId="2536"/>
    <cellStyle name="Normaali 3 6 2 4" xfId="1054"/>
    <cellStyle name="Normaali 3 6 2 4 2" xfId="1055"/>
    <cellStyle name="Normaali 3 6 2 4 3" xfId="2537"/>
    <cellStyle name="Normaali 3 6 2 5" xfId="1056"/>
    <cellStyle name="Normaali 3 6 2 5 2" xfId="1057"/>
    <cellStyle name="Normaali 3 6 2 5 3" xfId="2538"/>
    <cellStyle name="Normaali 3 6 2 6" xfId="1058"/>
    <cellStyle name="Normaali 3 6 2 6 2" xfId="1059"/>
    <cellStyle name="Normaali 3 6 2 6 3" xfId="2539"/>
    <cellStyle name="Normaali 3 6 2 7" xfId="2534"/>
    <cellStyle name="Normaali 3 6 3" xfId="1060"/>
    <cellStyle name="Normaali 3 6 3 2" xfId="1061"/>
    <cellStyle name="Normaali 3 6 3 3" xfId="2540"/>
    <cellStyle name="Normaali 3 6 4" xfId="1062"/>
    <cellStyle name="Normaali 3 6 4 2" xfId="1063"/>
    <cellStyle name="Normaali 3 6 4 3" xfId="2541"/>
    <cellStyle name="Normaali 3 6 5" xfId="1064"/>
    <cellStyle name="Normaali 3 6 5 2" xfId="1065"/>
    <cellStyle name="Normaali 3 6 5 3" xfId="2542"/>
    <cellStyle name="Normaali 3 6 6" xfId="1066"/>
    <cellStyle name="Normaali 3 6 6 2" xfId="1067"/>
    <cellStyle name="Normaali 3 6 6 3" xfId="2543"/>
    <cellStyle name="Normaali 3 6 7" xfId="1068"/>
    <cellStyle name="Normaali 3 6 7 2" xfId="1069"/>
    <cellStyle name="Normaali 3 6 7 3" xfId="2544"/>
    <cellStyle name="Normaali 3 6 8" xfId="1070"/>
    <cellStyle name="Normaali 3 6 8 2" xfId="1071"/>
    <cellStyle name="Normaali 3 6 8 3" xfId="2545"/>
    <cellStyle name="Normaali 3 6 9" xfId="2533"/>
    <cellStyle name="Normaali 3 7" xfId="1072"/>
    <cellStyle name="Normaali 3 7 2" xfId="1073"/>
    <cellStyle name="Normaali 3 7 2 2" xfId="1074"/>
    <cellStyle name="Normaali 3 7 2 2 2" xfId="1075"/>
    <cellStyle name="Normaali 3 7 2 2 3" xfId="2548"/>
    <cellStyle name="Normaali 3 7 2 3" xfId="1076"/>
    <cellStyle name="Normaali 3 7 2 3 2" xfId="1077"/>
    <cellStyle name="Normaali 3 7 2 3 3" xfId="2549"/>
    <cellStyle name="Normaali 3 7 2 4" xfId="1078"/>
    <cellStyle name="Normaali 3 7 2 4 2" xfId="1079"/>
    <cellStyle name="Normaali 3 7 2 4 3" xfId="2550"/>
    <cellStyle name="Normaali 3 7 2 5" xfId="1080"/>
    <cellStyle name="Normaali 3 7 2 5 2" xfId="1081"/>
    <cellStyle name="Normaali 3 7 2 5 3" xfId="2551"/>
    <cellStyle name="Normaali 3 7 2 6" xfId="1082"/>
    <cellStyle name="Normaali 3 7 2 6 2" xfId="1083"/>
    <cellStyle name="Normaali 3 7 2 6 3" xfId="2552"/>
    <cellStyle name="Normaali 3 7 2 7" xfId="2547"/>
    <cellStyle name="Normaali 3 7 3" xfId="1084"/>
    <cellStyle name="Normaali 3 7 3 2" xfId="1085"/>
    <cellStyle name="Normaali 3 7 3 3" xfId="2553"/>
    <cellStyle name="Normaali 3 7 4" xfId="1086"/>
    <cellStyle name="Normaali 3 7 4 2" xfId="1087"/>
    <cellStyle name="Normaali 3 7 4 3" xfId="2554"/>
    <cellStyle name="Normaali 3 7 5" xfId="1088"/>
    <cellStyle name="Normaali 3 7 5 2" xfId="1089"/>
    <cellStyle name="Normaali 3 7 5 3" xfId="2555"/>
    <cellStyle name="Normaali 3 7 6" xfId="1090"/>
    <cellStyle name="Normaali 3 7 6 2" xfId="1091"/>
    <cellStyle name="Normaali 3 7 6 3" xfId="2556"/>
    <cellStyle name="Normaali 3 7 7" xfId="1092"/>
    <cellStyle name="Normaali 3 7 7 2" xfId="1093"/>
    <cellStyle name="Normaali 3 7 7 3" xfId="2557"/>
    <cellStyle name="Normaali 3 7 8" xfId="1094"/>
    <cellStyle name="Normaali 3 7 8 2" xfId="1095"/>
    <cellStyle name="Normaali 3 7 8 3" xfId="2558"/>
    <cellStyle name="Normaali 3 7 9" xfId="2546"/>
    <cellStyle name="Normaali 3 8" xfId="1096"/>
    <cellStyle name="Normaali 3 8 2" xfId="1097"/>
    <cellStyle name="Normaali 3 8 2 2" xfId="1098"/>
    <cellStyle name="Normaali 3 8 2 2 2" xfId="1099"/>
    <cellStyle name="Normaali 3 8 2 2 3" xfId="2561"/>
    <cellStyle name="Normaali 3 8 2 3" xfId="1100"/>
    <cellStyle name="Normaali 3 8 2 3 2" xfId="1101"/>
    <cellStyle name="Normaali 3 8 2 3 3" xfId="2562"/>
    <cellStyle name="Normaali 3 8 2 4" xfId="1102"/>
    <cellStyle name="Normaali 3 8 2 4 2" xfId="1103"/>
    <cellStyle name="Normaali 3 8 2 4 3" xfId="2563"/>
    <cellStyle name="Normaali 3 8 2 5" xfId="1104"/>
    <cellStyle name="Normaali 3 8 2 5 2" xfId="1105"/>
    <cellStyle name="Normaali 3 8 2 5 3" xfId="2564"/>
    <cellStyle name="Normaali 3 8 2 6" xfId="1106"/>
    <cellStyle name="Normaali 3 8 2 6 2" xfId="1107"/>
    <cellStyle name="Normaali 3 8 2 6 3" xfId="2565"/>
    <cellStyle name="Normaali 3 8 2 7" xfId="2560"/>
    <cellStyle name="Normaali 3 8 3" xfId="1108"/>
    <cellStyle name="Normaali 3 8 3 2" xfId="1109"/>
    <cellStyle name="Normaali 3 8 3 3" xfId="2566"/>
    <cellStyle name="Normaali 3 8 4" xfId="1110"/>
    <cellStyle name="Normaali 3 8 4 2" xfId="1111"/>
    <cellStyle name="Normaali 3 8 4 3" xfId="2567"/>
    <cellStyle name="Normaali 3 8 5" xfId="1112"/>
    <cellStyle name="Normaali 3 8 5 2" xfId="1113"/>
    <cellStyle name="Normaali 3 8 5 3" xfId="2568"/>
    <cellStyle name="Normaali 3 8 6" xfId="1114"/>
    <cellStyle name="Normaali 3 8 6 2" xfId="1115"/>
    <cellStyle name="Normaali 3 8 6 3" xfId="2569"/>
    <cellStyle name="Normaali 3 8 7" xfId="1116"/>
    <cellStyle name="Normaali 3 8 7 2" xfId="1117"/>
    <cellStyle name="Normaali 3 8 7 3" xfId="2570"/>
    <cellStyle name="Normaali 3 8 8" xfId="1118"/>
    <cellStyle name="Normaali 3 8 8 2" xfId="1119"/>
    <cellStyle name="Normaali 3 8 8 3" xfId="2571"/>
    <cellStyle name="Normaali 3 8 9" xfId="2559"/>
    <cellStyle name="Normaali 3 9" xfId="1120"/>
    <cellStyle name="Normaali 3 9 2" xfId="1121"/>
    <cellStyle name="Normaali 3 9 2 2" xfId="1122"/>
    <cellStyle name="Normaali 3 9 2 2 2" xfId="1123"/>
    <cellStyle name="Normaali 3 9 2 2 3" xfId="2574"/>
    <cellStyle name="Normaali 3 9 2 3" xfId="1124"/>
    <cellStyle name="Normaali 3 9 2 3 2" xfId="1125"/>
    <cellStyle name="Normaali 3 9 2 3 3" xfId="2575"/>
    <cellStyle name="Normaali 3 9 2 4" xfId="1126"/>
    <cellStyle name="Normaali 3 9 2 4 2" xfId="1127"/>
    <cellStyle name="Normaali 3 9 2 4 3" xfId="2576"/>
    <cellStyle name="Normaali 3 9 2 5" xfId="1128"/>
    <cellStyle name="Normaali 3 9 2 5 2" xfId="1129"/>
    <cellStyle name="Normaali 3 9 2 5 3" xfId="2577"/>
    <cellStyle name="Normaali 3 9 2 6" xfId="1130"/>
    <cellStyle name="Normaali 3 9 2 6 2" xfId="1131"/>
    <cellStyle name="Normaali 3 9 2 6 3" xfId="2578"/>
    <cellStyle name="Normaali 3 9 2 7" xfId="2573"/>
    <cellStyle name="Normaali 3 9 3" xfId="1132"/>
    <cellStyle name="Normaali 3 9 3 2" xfId="1133"/>
    <cellStyle name="Normaali 3 9 3 3" xfId="2579"/>
    <cellStyle name="Normaali 3 9 4" xfId="1134"/>
    <cellStyle name="Normaali 3 9 4 2" xfId="1135"/>
    <cellStyle name="Normaali 3 9 4 3" xfId="2580"/>
    <cellStyle name="Normaali 3 9 5" xfId="1136"/>
    <cellStyle name="Normaali 3 9 5 2" xfId="1137"/>
    <cellStyle name="Normaali 3 9 5 3" xfId="2581"/>
    <cellStyle name="Normaali 3 9 6" xfId="1138"/>
    <cellStyle name="Normaali 3 9 6 2" xfId="1139"/>
    <cellStyle name="Normaali 3 9 6 3" xfId="2582"/>
    <cellStyle name="Normaali 3 9 7" xfId="1140"/>
    <cellStyle name="Normaali 3 9 7 2" xfId="1141"/>
    <cellStyle name="Normaali 3 9 7 3" xfId="2583"/>
    <cellStyle name="Normaali 3 9 8" xfId="1142"/>
    <cellStyle name="Normaali 3 9 8 2" xfId="1143"/>
    <cellStyle name="Normaali 3 9 8 3" xfId="2584"/>
    <cellStyle name="Normaali 3 9 9" xfId="2572"/>
    <cellStyle name="Normaali 30" xfId="1144"/>
    <cellStyle name="Normaali 31" xfId="1145"/>
    <cellStyle name="Normaali 32" xfId="1146"/>
    <cellStyle name="Normaali 33" xfId="1147"/>
    <cellStyle name="Normaali 34" xfId="1148"/>
    <cellStyle name="Normaali 35" xfId="1149"/>
    <cellStyle name="Normaali 36" xfId="1150"/>
    <cellStyle name="Normaali 37" xfId="1151"/>
    <cellStyle name="Normaali 38" xfId="1152"/>
    <cellStyle name="Normaali 39" xfId="1153"/>
    <cellStyle name="Normaali 4" xfId="1154"/>
    <cellStyle name="Normaali 4 10" xfId="1155"/>
    <cellStyle name="Normaali 4 11" xfId="1156"/>
    <cellStyle name="Normaali 4 2" xfId="1157"/>
    <cellStyle name="Normaali 4 2 2" xfId="1158"/>
    <cellStyle name="Normaali 4 2 2 2" xfId="1159"/>
    <cellStyle name="Normaali 4 2 2 2 2" xfId="1160"/>
    <cellStyle name="Normaali 4 2 2 2 2 2" xfId="1161"/>
    <cellStyle name="Normaali 4 2 2 2 2 3" xfId="2587"/>
    <cellStyle name="Normaali 4 2 2 2 3" xfId="1162"/>
    <cellStyle name="Normaali 4 2 2 2 3 2" xfId="1163"/>
    <cellStyle name="Normaali 4 2 2 2 3 3" xfId="2588"/>
    <cellStyle name="Normaali 4 2 2 2 4" xfId="1164"/>
    <cellStyle name="Normaali 4 2 2 2 4 2" xfId="1165"/>
    <cellStyle name="Normaali 4 2 2 2 4 3" xfId="2589"/>
    <cellStyle name="Normaali 4 2 2 2 5" xfId="1166"/>
    <cellStyle name="Normaali 4 2 2 2 5 2" xfId="1167"/>
    <cellStyle name="Normaali 4 2 2 2 5 3" xfId="2590"/>
    <cellStyle name="Normaali 4 2 2 2 6" xfId="1168"/>
    <cellStyle name="Normaali 4 2 2 2 6 2" xfId="1169"/>
    <cellStyle name="Normaali 4 2 2 2 6 3" xfId="2591"/>
    <cellStyle name="Normaali 4 2 2 2 7" xfId="2586"/>
    <cellStyle name="Normaali 4 2 2 3" xfId="1170"/>
    <cellStyle name="Normaali 4 2 2 3 2" xfId="1171"/>
    <cellStyle name="Normaali 4 2 2 3 3" xfId="2592"/>
    <cellStyle name="Normaali 4 2 2 4" xfId="1172"/>
    <cellStyle name="Normaali 4 2 2 4 2" xfId="1173"/>
    <cellStyle name="Normaali 4 2 2 4 3" xfId="2593"/>
    <cellStyle name="Normaali 4 2 2 5" xfId="1174"/>
    <cellStyle name="Normaali 4 2 2 5 2" xfId="1175"/>
    <cellStyle name="Normaali 4 2 2 5 3" xfId="2594"/>
    <cellStyle name="Normaali 4 2 2 6" xfId="1176"/>
    <cellStyle name="Normaali 4 2 2 6 2" xfId="1177"/>
    <cellStyle name="Normaali 4 2 2 6 3" xfId="2595"/>
    <cellStyle name="Normaali 4 2 2 7" xfId="1178"/>
    <cellStyle name="Normaali 4 2 2 7 2" xfId="1179"/>
    <cellStyle name="Normaali 4 2 2 7 3" xfId="2596"/>
    <cellStyle name="Normaali 4 2 2 8" xfId="1180"/>
    <cellStyle name="Normaali 4 2 2 8 2" xfId="1181"/>
    <cellStyle name="Normaali 4 2 2 8 3" xfId="2597"/>
    <cellStyle name="Normaali 4 2 2 9" xfId="2585"/>
    <cellStyle name="Normaali 4 2 3" xfId="1182"/>
    <cellStyle name="Normaali 4 2 4" xfId="1183"/>
    <cellStyle name="Normaali 4 3" xfId="1184"/>
    <cellStyle name="Normaali 4 3 2" xfId="1185"/>
    <cellStyle name="Normaali 4 3 2 2" xfId="1186"/>
    <cellStyle name="Normaali 4 3 2 2 2" xfId="1187"/>
    <cellStyle name="Normaali 4 3 2 2 2 2" xfId="1188"/>
    <cellStyle name="Normaali 4 3 2 2 3" xfId="2600"/>
    <cellStyle name="Normaali 4 3 2 3" xfId="1189"/>
    <cellStyle name="Normaali 4 3 2 3 2" xfId="1190"/>
    <cellStyle name="Normaali 4 3 2 3 3" xfId="2601"/>
    <cellStyle name="Normaali 4 3 2 4" xfId="1191"/>
    <cellStyle name="Normaali 4 3 2 4 2" xfId="1192"/>
    <cellStyle name="Normaali 4 3 2 4 3" xfId="2602"/>
    <cellStyle name="Normaali 4 3 2 5" xfId="1193"/>
    <cellStyle name="Normaali 4 3 2 5 2" xfId="1194"/>
    <cellStyle name="Normaali 4 3 2 5 3" xfId="2603"/>
    <cellStyle name="Normaali 4 3 2 6" xfId="1195"/>
    <cellStyle name="Normaali 4 3 2 6 2" xfId="1196"/>
    <cellStyle name="Normaali 4 3 2 6 3" xfId="2604"/>
    <cellStyle name="Normaali 4 3 2 7" xfId="2599"/>
    <cellStyle name="Normaali 4 3 3" xfId="1197"/>
    <cellStyle name="Normaali 4 3 3 2" xfId="1198"/>
    <cellStyle name="Normaali 4 3 3 2 2" xfId="1199"/>
    <cellStyle name="Normaali 4 3 3 3" xfId="2605"/>
    <cellStyle name="Normaali 4 3 4" xfId="1200"/>
    <cellStyle name="Normaali 4 3 4 2" xfId="1201"/>
    <cellStyle name="Normaali 4 3 4 3" xfId="2606"/>
    <cellStyle name="Normaali 4 3 5" xfId="1202"/>
    <cellStyle name="Normaali 4 3 5 2" xfId="1203"/>
    <cellStyle name="Normaali 4 3 5 3" xfId="2607"/>
    <cellStyle name="Normaali 4 3 6" xfId="1204"/>
    <cellStyle name="Normaali 4 3 6 2" xfId="1205"/>
    <cellStyle name="Normaali 4 3 6 3" xfId="2608"/>
    <cellStyle name="Normaali 4 3 7" xfId="1206"/>
    <cellStyle name="Normaali 4 3 7 2" xfId="1207"/>
    <cellStyle name="Normaali 4 3 7 3" xfId="2609"/>
    <cellStyle name="Normaali 4 3 8" xfId="1208"/>
    <cellStyle name="Normaali 4 3 8 2" xfId="1209"/>
    <cellStyle name="Normaali 4 3 8 3" xfId="2610"/>
    <cellStyle name="Normaali 4 3 9" xfId="2598"/>
    <cellStyle name="Normaali 4 4" xfId="1210"/>
    <cellStyle name="Normaali 4 4 2" xfId="1211"/>
    <cellStyle name="Normaali 4 4 2 2" xfId="1212"/>
    <cellStyle name="Normaali 4 4 2 2 2" xfId="1213"/>
    <cellStyle name="Normaali 4 4 2 2 3" xfId="2613"/>
    <cellStyle name="Normaali 4 4 2 3" xfId="1214"/>
    <cellStyle name="Normaali 4 4 2 3 2" xfId="1215"/>
    <cellStyle name="Normaali 4 4 2 3 3" xfId="2614"/>
    <cellStyle name="Normaali 4 4 2 4" xfId="1216"/>
    <cellStyle name="Normaali 4 4 2 4 2" xfId="1217"/>
    <cellStyle name="Normaali 4 4 2 4 3" xfId="2615"/>
    <cellStyle name="Normaali 4 4 2 5" xfId="1218"/>
    <cellStyle name="Normaali 4 4 2 5 2" xfId="1219"/>
    <cellStyle name="Normaali 4 4 2 5 3" xfId="2616"/>
    <cellStyle name="Normaali 4 4 2 6" xfId="1220"/>
    <cellStyle name="Normaali 4 4 2 6 2" xfId="1221"/>
    <cellStyle name="Normaali 4 4 2 6 3" xfId="2617"/>
    <cellStyle name="Normaali 4 4 2 7" xfId="2612"/>
    <cellStyle name="Normaali 4 4 3" xfId="1222"/>
    <cellStyle name="Normaali 4 4 3 2" xfId="1223"/>
    <cellStyle name="Normaali 4 4 3 3" xfId="2618"/>
    <cellStyle name="Normaali 4 4 4" xfId="1224"/>
    <cellStyle name="Normaali 4 4 4 2" xfId="1225"/>
    <cellStyle name="Normaali 4 4 4 3" xfId="2619"/>
    <cellStyle name="Normaali 4 4 5" xfId="1226"/>
    <cellStyle name="Normaali 4 4 5 2" xfId="1227"/>
    <cellStyle name="Normaali 4 4 5 3" xfId="2620"/>
    <cellStyle name="Normaali 4 4 6" xfId="1228"/>
    <cellStyle name="Normaali 4 4 6 2" xfId="1229"/>
    <cellStyle name="Normaali 4 4 6 3" xfId="2621"/>
    <cellStyle name="Normaali 4 4 7" xfId="1230"/>
    <cellStyle name="Normaali 4 4 7 2" xfId="1231"/>
    <cellStyle name="Normaali 4 4 7 3" xfId="2622"/>
    <cellStyle name="Normaali 4 4 8" xfId="1232"/>
    <cellStyle name="Normaali 4 4 8 2" xfId="1233"/>
    <cellStyle name="Normaali 4 4 8 3" xfId="2623"/>
    <cellStyle name="Normaali 4 4 9" xfId="2611"/>
    <cellStyle name="Normaali 4 5" xfId="1234"/>
    <cellStyle name="Normaali 4 5 2" xfId="1235"/>
    <cellStyle name="Normaali 4 5 2 2" xfId="1236"/>
    <cellStyle name="Normaali 4 5 2 2 2" xfId="1237"/>
    <cellStyle name="Normaali 4 5 2 2 3" xfId="2626"/>
    <cellStyle name="Normaali 4 5 2 3" xfId="1238"/>
    <cellStyle name="Normaali 4 5 2 3 2" xfId="1239"/>
    <cellStyle name="Normaali 4 5 2 3 3" xfId="2627"/>
    <cellStyle name="Normaali 4 5 2 4" xfId="1240"/>
    <cellStyle name="Normaali 4 5 2 4 2" xfId="1241"/>
    <cellStyle name="Normaali 4 5 2 4 3" xfId="2628"/>
    <cellStyle name="Normaali 4 5 2 5" xfId="1242"/>
    <cellStyle name="Normaali 4 5 2 5 2" xfId="1243"/>
    <cellStyle name="Normaali 4 5 2 5 3" xfId="2629"/>
    <cellStyle name="Normaali 4 5 2 6" xfId="1244"/>
    <cellStyle name="Normaali 4 5 2 6 2" xfId="1245"/>
    <cellStyle name="Normaali 4 5 2 6 3" xfId="2630"/>
    <cellStyle name="Normaali 4 5 2 7" xfId="2625"/>
    <cellStyle name="Normaali 4 5 3" xfId="1246"/>
    <cellStyle name="Normaali 4 5 3 2" xfId="1247"/>
    <cellStyle name="Normaali 4 5 3 3" xfId="2631"/>
    <cellStyle name="Normaali 4 5 4" xfId="1248"/>
    <cellStyle name="Normaali 4 5 4 2" xfId="1249"/>
    <cellStyle name="Normaali 4 5 4 3" xfId="2632"/>
    <cellStyle name="Normaali 4 5 5" xfId="1250"/>
    <cellStyle name="Normaali 4 5 5 2" xfId="1251"/>
    <cellStyle name="Normaali 4 5 5 3" xfId="2633"/>
    <cellStyle name="Normaali 4 5 6" xfId="1252"/>
    <cellStyle name="Normaali 4 5 6 2" xfId="1253"/>
    <cellStyle name="Normaali 4 5 6 3" xfId="2634"/>
    <cellStyle name="Normaali 4 5 7" xfId="1254"/>
    <cellStyle name="Normaali 4 5 7 2" xfId="1255"/>
    <cellStyle name="Normaali 4 5 7 3" xfId="2635"/>
    <cellStyle name="Normaali 4 5 8" xfId="1256"/>
    <cellStyle name="Normaali 4 5 8 2" xfId="1257"/>
    <cellStyle name="Normaali 4 5 8 3" xfId="2636"/>
    <cellStyle name="Normaali 4 5 9" xfId="2624"/>
    <cellStyle name="Normaali 4 6" xfId="1258"/>
    <cellStyle name="Normaali 4 6 2" xfId="1259"/>
    <cellStyle name="Normaali 4 6 2 2" xfId="1260"/>
    <cellStyle name="Normaali 4 6 2 2 2" xfId="1261"/>
    <cellStyle name="Normaali 4 6 2 2 3" xfId="2639"/>
    <cellStyle name="Normaali 4 6 2 3" xfId="1262"/>
    <cellStyle name="Normaali 4 6 2 3 2" xfId="1263"/>
    <cellStyle name="Normaali 4 6 2 3 3" xfId="2640"/>
    <cellStyle name="Normaali 4 6 2 4" xfId="1264"/>
    <cellStyle name="Normaali 4 6 2 4 2" xfId="1265"/>
    <cellStyle name="Normaali 4 6 2 4 3" xfId="2641"/>
    <cellStyle name="Normaali 4 6 2 5" xfId="1266"/>
    <cellStyle name="Normaali 4 6 2 5 2" xfId="1267"/>
    <cellStyle name="Normaali 4 6 2 5 3" xfId="2642"/>
    <cellStyle name="Normaali 4 6 2 6" xfId="1268"/>
    <cellStyle name="Normaali 4 6 2 6 2" xfId="1269"/>
    <cellStyle name="Normaali 4 6 2 6 3" xfId="2643"/>
    <cellStyle name="Normaali 4 6 2 7" xfId="2638"/>
    <cellStyle name="Normaali 4 6 3" xfId="1270"/>
    <cellStyle name="Normaali 4 6 3 2" xfId="1271"/>
    <cellStyle name="Normaali 4 6 3 3" xfId="2644"/>
    <cellStyle name="Normaali 4 6 4" xfId="1272"/>
    <cellStyle name="Normaali 4 6 4 2" xfId="1273"/>
    <cellStyle name="Normaali 4 6 4 3" xfId="2645"/>
    <cellStyle name="Normaali 4 6 5" xfId="1274"/>
    <cellStyle name="Normaali 4 6 5 2" xfId="1275"/>
    <cellStyle name="Normaali 4 6 5 3" xfId="2646"/>
    <cellStyle name="Normaali 4 6 6" xfId="1276"/>
    <cellStyle name="Normaali 4 6 6 2" xfId="1277"/>
    <cellStyle name="Normaali 4 6 6 3" xfId="2647"/>
    <cellStyle name="Normaali 4 6 7" xfId="1278"/>
    <cellStyle name="Normaali 4 6 7 2" xfId="1279"/>
    <cellStyle name="Normaali 4 6 7 3" xfId="2648"/>
    <cellStyle name="Normaali 4 6 8" xfId="1280"/>
    <cellStyle name="Normaali 4 6 8 2" xfId="1281"/>
    <cellStyle name="Normaali 4 6 8 3" xfId="2649"/>
    <cellStyle name="Normaali 4 6 9" xfId="2637"/>
    <cellStyle name="Normaali 4 7" xfId="1282"/>
    <cellStyle name="Normaali 4 7 2" xfId="1283"/>
    <cellStyle name="Normaali 4 7 2 2" xfId="1284"/>
    <cellStyle name="Normaali 4 7 2 2 2" xfId="1285"/>
    <cellStyle name="Normaali 4 7 2 2 3" xfId="2652"/>
    <cellStyle name="Normaali 4 7 2 3" xfId="1286"/>
    <cellStyle name="Normaali 4 7 2 3 2" xfId="1287"/>
    <cellStyle name="Normaali 4 7 2 3 3" xfId="2653"/>
    <cellStyle name="Normaali 4 7 2 4" xfId="1288"/>
    <cellStyle name="Normaali 4 7 2 4 2" xfId="1289"/>
    <cellStyle name="Normaali 4 7 2 4 3" xfId="2654"/>
    <cellStyle name="Normaali 4 7 2 5" xfId="1290"/>
    <cellStyle name="Normaali 4 7 2 5 2" xfId="1291"/>
    <cellStyle name="Normaali 4 7 2 5 3" xfId="2655"/>
    <cellStyle name="Normaali 4 7 2 6" xfId="1292"/>
    <cellStyle name="Normaali 4 7 2 6 2" xfId="1293"/>
    <cellStyle name="Normaali 4 7 2 6 3" xfId="2656"/>
    <cellStyle name="Normaali 4 7 2 7" xfId="2651"/>
    <cellStyle name="Normaali 4 7 3" xfId="1294"/>
    <cellStyle name="Normaali 4 7 3 2" xfId="1295"/>
    <cellStyle name="Normaali 4 7 3 3" xfId="2657"/>
    <cellStyle name="Normaali 4 7 4" xfId="1296"/>
    <cellStyle name="Normaali 4 7 4 2" xfId="1297"/>
    <cellStyle name="Normaali 4 7 4 3" xfId="2658"/>
    <cellStyle name="Normaali 4 7 5" xfId="1298"/>
    <cellStyle name="Normaali 4 7 5 2" xfId="1299"/>
    <cellStyle name="Normaali 4 7 5 3" xfId="2659"/>
    <cellStyle name="Normaali 4 7 6" xfId="1300"/>
    <cellStyle name="Normaali 4 7 6 2" xfId="1301"/>
    <cellStyle name="Normaali 4 7 6 3" xfId="2660"/>
    <cellStyle name="Normaali 4 7 7" xfId="1302"/>
    <cellStyle name="Normaali 4 7 7 2" xfId="1303"/>
    <cellStyle name="Normaali 4 7 7 3" xfId="2661"/>
    <cellStyle name="Normaali 4 7 8" xfId="1304"/>
    <cellStyle name="Normaali 4 7 8 2" xfId="1305"/>
    <cellStyle name="Normaali 4 7 8 3" xfId="2662"/>
    <cellStyle name="Normaali 4 7 9" xfId="2650"/>
    <cellStyle name="Normaali 4 8" xfId="1306"/>
    <cellStyle name="Normaali 4 8 2" xfId="1307"/>
    <cellStyle name="Normaali 4 8 2 2" xfId="1308"/>
    <cellStyle name="Normaali 4 8 2 2 2" xfId="1309"/>
    <cellStyle name="Normaali 4 8 2 2 3" xfId="2665"/>
    <cellStyle name="Normaali 4 8 2 3" xfId="1310"/>
    <cellStyle name="Normaali 4 8 2 3 2" xfId="1311"/>
    <cellStyle name="Normaali 4 8 2 3 3" xfId="2666"/>
    <cellStyle name="Normaali 4 8 2 4" xfId="1312"/>
    <cellStyle name="Normaali 4 8 2 4 2" xfId="1313"/>
    <cellStyle name="Normaali 4 8 2 4 3" xfId="2667"/>
    <cellStyle name="Normaali 4 8 2 5" xfId="1314"/>
    <cellStyle name="Normaali 4 8 2 5 2" xfId="1315"/>
    <cellStyle name="Normaali 4 8 2 5 3" xfId="2668"/>
    <cellStyle name="Normaali 4 8 2 6" xfId="1316"/>
    <cellStyle name="Normaali 4 8 2 6 2" xfId="1317"/>
    <cellStyle name="Normaali 4 8 2 6 3" xfId="2669"/>
    <cellStyle name="Normaali 4 8 2 7" xfId="2664"/>
    <cellStyle name="Normaali 4 8 3" xfId="1318"/>
    <cellStyle name="Normaali 4 8 3 2" xfId="1319"/>
    <cellStyle name="Normaali 4 8 3 3" xfId="2670"/>
    <cellStyle name="Normaali 4 8 4" xfId="1320"/>
    <cellStyle name="Normaali 4 8 4 2" xfId="1321"/>
    <cellStyle name="Normaali 4 8 4 3" xfId="2671"/>
    <cellStyle name="Normaali 4 8 5" xfId="1322"/>
    <cellStyle name="Normaali 4 8 5 2" xfId="1323"/>
    <cellStyle name="Normaali 4 8 5 3" xfId="2672"/>
    <cellStyle name="Normaali 4 8 6" xfId="1324"/>
    <cellStyle name="Normaali 4 8 6 2" xfId="1325"/>
    <cellStyle name="Normaali 4 8 6 3" xfId="2673"/>
    <cellStyle name="Normaali 4 8 7" xfId="1326"/>
    <cellStyle name="Normaali 4 8 7 2" xfId="1327"/>
    <cellStyle name="Normaali 4 8 7 3" xfId="2674"/>
    <cellStyle name="Normaali 4 8 8" xfId="1328"/>
    <cellStyle name="Normaali 4 8 8 2" xfId="1329"/>
    <cellStyle name="Normaali 4 8 8 3" xfId="2675"/>
    <cellStyle name="Normaali 4 8 9" xfId="2663"/>
    <cellStyle name="Normaali 4 9" xfId="1330"/>
    <cellStyle name="Normaali 4 9 2" xfId="1331"/>
    <cellStyle name="Normaali 4 9 2 2" xfId="1332"/>
    <cellStyle name="Normaali 4 9 2 2 2" xfId="1333"/>
    <cellStyle name="Normaali 4 9 2 2 3" xfId="2678"/>
    <cellStyle name="Normaali 4 9 2 3" xfId="1334"/>
    <cellStyle name="Normaali 4 9 2 3 2" xfId="1335"/>
    <cellStyle name="Normaali 4 9 2 3 3" xfId="2679"/>
    <cellStyle name="Normaali 4 9 2 4" xfId="1336"/>
    <cellStyle name="Normaali 4 9 2 4 2" xfId="1337"/>
    <cellStyle name="Normaali 4 9 2 4 3" xfId="2680"/>
    <cellStyle name="Normaali 4 9 2 5" xfId="1338"/>
    <cellStyle name="Normaali 4 9 2 5 2" xfId="1339"/>
    <cellStyle name="Normaali 4 9 2 5 3" xfId="2681"/>
    <cellStyle name="Normaali 4 9 2 6" xfId="1340"/>
    <cellStyle name="Normaali 4 9 2 6 2" xfId="1341"/>
    <cellStyle name="Normaali 4 9 2 6 3" xfId="2682"/>
    <cellStyle name="Normaali 4 9 2 7" xfId="2677"/>
    <cellStyle name="Normaali 4 9 3" xfId="1342"/>
    <cellStyle name="Normaali 4 9 3 2" xfId="1343"/>
    <cellStyle name="Normaali 4 9 3 3" xfId="2683"/>
    <cellStyle name="Normaali 4 9 4" xfId="1344"/>
    <cellStyle name="Normaali 4 9 4 2" xfId="1345"/>
    <cellStyle name="Normaali 4 9 4 3" xfId="2684"/>
    <cellStyle name="Normaali 4 9 5" xfId="1346"/>
    <cellStyle name="Normaali 4 9 5 2" xfId="1347"/>
    <cellStyle name="Normaali 4 9 5 3" xfId="2685"/>
    <cellStyle name="Normaali 4 9 6" xfId="1348"/>
    <cellStyle name="Normaali 4 9 6 2" xfId="1349"/>
    <cellStyle name="Normaali 4 9 6 3" xfId="2686"/>
    <cellStyle name="Normaali 4 9 7" xfId="1350"/>
    <cellStyle name="Normaali 4 9 7 2" xfId="1351"/>
    <cellStyle name="Normaali 4 9 7 3" xfId="2687"/>
    <cellStyle name="Normaali 4 9 8" xfId="1352"/>
    <cellStyle name="Normaali 4 9 8 2" xfId="1353"/>
    <cellStyle name="Normaali 4 9 8 3" xfId="2688"/>
    <cellStyle name="Normaali 4 9 9" xfId="2676"/>
    <cellStyle name="Normaali 40" xfId="1354"/>
    <cellStyle name="Normaali 41" xfId="1355"/>
    <cellStyle name="Normaali 42" xfId="1356"/>
    <cellStyle name="Normaali 43" xfId="1357"/>
    <cellStyle name="Normaali 43 2" xfId="1358"/>
    <cellStyle name="Normaali 44" xfId="1359"/>
    <cellStyle name="Normaali 44 2" xfId="1360"/>
    <cellStyle name="Normaali 45" xfId="1361"/>
    <cellStyle name="Normaali 45 2" xfId="1362"/>
    <cellStyle name="Normaali 46" xfId="1363"/>
    <cellStyle name="Normaali 47" xfId="1364"/>
    <cellStyle name="Normaali 48" xfId="1365"/>
    <cellStyle name="Normaali 49" xfId="1366"/>
    <cellStyle name="Normaali 5" xfId="1367"/>
    <cellStyle name="Normaali 5 10" xfId="1368"/>
    <cellStyle name="Normaali 5 10 2" xfId="1369"/>
    <cellStyle name="Normaali 5 10 2 2" xfId="1370"/>
    <cellStyle name="Normaali 5 10 2 2 2" xfId="1371"/>
    <cellStyle name="Normaali 5 10 2 2 3" xfId="2691"/>
    <cellStyle name="Normaali 5 10 2 3" xfId="1372"/>
    <cellStyle name="Normaali 5 10 2 3 2" xfId="1373"/>
    <cellStyle name="Normaali 5 10 2 3 3" xfId="2692"/>
    <cellStyle name="Normaali 5 10 2 4" xfId="1374"/>
    <cellStyle name="Normaali 5 10 2 4 2" xfId="1375"/>
    <cellStyle name="Normaali 5 10 2 4 3" xfId="2693"/>
    <cellStyle name="Normaali 5 10 2 5" xfId="1376"/>
    <cellStyle name="Normaali 5 10 2 5 2" xfId="1377"/>
    <cellStyle name="Normaali 5 10 2 5 3" xfId="2694"/>
    <cellStyle name="Normaali 5 10 2 6" xfId="1378"/>
    <cellStyle name="Normaali 5 10 2 6 2" xfId="1379"/>
    <cellStyle name="Normaali 5 10 2 6 3" xfId="2695"/>
    <cellStyle name="Normaali 5 10 2 7" xfId="2690"/>
    <cellStyle name="Normaali 5 10 3" xfId="1380"/>
    <cellStyle name="Normaali 5 10 3 2" xfId="1381"/>
    <cellStyle name="Normaali 5 10 3 3" xfId="2696"/>
    <cellStyle name="Normaali 5 10 4" xfId="1382"/>
    <cellStyle name="Normaali 5 10 4 2" xfId="1383"/>
    <cellStyle name="Normaali 5 10 4 3" xfId="2697"/>
    <cellStyle name="Normaali 5 10 5" xfId="1384"/>
    <cellStyle name="Normaali 5 10 5 2" xfId="1385"/>
    <cellStyle name="Normaali 5 10 5 3" xfId="2698"/>
    <cellStyle name="Normaali 5 10 6" xfId="1386"/>
    <cellStyle name="Normaali 5 10 6 2" xfId="1387"/>
    <cellStyle name="Normaali 5 10 6 3" xfId="2699"/>
    <cellStyle name="Normaali 5 10 7" xfId="1388"/>
    <cellStyle name="Normaali 5 10 7 2" xfId="1389"/>
    <cellStyle name="Normaali 5 10 7 3" xfId="2700"/>
    <cellStyle name="Normaali 5 10 8" xfId="1390"/>
    <cellStyle name="Normaali 5 10 8 2" xfId="1391"/>
    <cellStyle name="Normaali 5 10 8 3" xfId="2701"/>
    <cellStyle name="Normaali 5 10 9" xfId="2689"/>
    <cellStyle name="Normaali 5 11" xfId="1392"/>
    <cellStyle name="Normaali 5 11 2" xfId="1393"/>
    <cellStyle name="Normaali 5 11 2 2" xfId="1394"/>
    <cellStyle name="Normaali 5 11 2 2 2" xfId="1395"/>
    <cellStyle name="Normaali 5 11 2 2 3" xfId="2704"/>
    <cellStyle name="Normaali 5 11 2 3" xfId="1396"/>
    <cellStyle name="Normaali 5 11 2 3 2" xfId="1397"/>
    <cellStyle name="Normaali 5 11 2 3 3" xfId="2705"/>
    <cellStyle name="Normaali 5 11 2 4" xfId="1398"/>
    <cellStyle name="Normaali 5 11 2 4 2" xfId="1399"/>
    <cellStyle name="Normaali 5 11 2 4 3" xfId="2706"/>
    <cellStyle name="Normaali 5 11 2 5" xfId="1400"/>
    <cellStyle name="Normaali 5 11 2 5 2" xfId="1401"/>
    <cellStyle name="Normaali 5 11 2 5 3" xfId="2707"/>
    <cellStyle name="Normaali 5 11 2 6" xfId="1402"/>
    <cellStyle name="Normaali 5 11 2 6 2" xfId="1403"/>
    <cellStyle name="Normaali 5 11 2 6 3" xfId="2708"/>
    <cellStyle name="Normaali 5 11 2 7" xfId="2703"/>
    <cellStyle name="Normaali 5 11 3" xfId="1404"/>
    <cellStyle name="Normaali 5 11 3 2" xfId="1405"/>
    <cellStyle name="Normaali 5 11 3 3" xfId="2709"/>
    <cellStyle name="Normaali 5 11 4" xfId="1406"/>
    <cellStyle name="Normaali 5 11 4 2" xfId="1407"/>
    <cellStyle name="Normaali 5 11 4 3" xfId="2710"/>
    <cellStyle name="Normaali 5 11 5" xfId="1408"/>
    <cellStyle name="Normaali 5 11 5 2" xfId="1409"/>
    <cellStyle name="Normaali 5 11 5 3" xfId="2711"/>
    <cellStyle name="Normaali 5 11 6" xfId="1410"/>
    <cellStyle name="Normaali 5 11 6 2" xfId="1411"/>
    <cellStyle name="Normaali 5 11 6 3" xfId="2712"/>
    <cellStyle name="Normaali 5 11 7" xfId="1412"/>
    <cellStyle name="Normaali 5 11 7 2" xfId="1413"/>
    <cellStyle name="Normaali 5 11 7 3" xfId="2713"/>
    <cellStyle name="Normaali 5 11 8" xfId="1414"/>
    <cellStyle name="Normaali 5 11 8 2" xfId="1415"/>
    <cellStyle name="Normaali 5 11 8 3" xfId="2714"/>
    <cellStyle name="Normaali 5 11 9" xfId="2702"/>
    <cellStyle name="Normaali 5 12" xfId="1416"/>
    <cellStyle name="Normaali 5 12 2" xfId="1417"/>
    <cellStyle name="Normaali 5 12 2 2" xfId="1418"/>
    <cellStyle name="Normaali 5 12 2 2 2" xfId="1419"/>
    <cellStyle name="Normaali 5 12 2 2 3" xfId="2717"/>
    <cellStyle name="Normaali 5 12 2 3" xfId="1420"/>
    <cellStyle name="Normaali 5 12 2 3 2" xfId="1421"/>
    <cellStyle name="Normaali 5 12 2 3 3" xfId="2718"/>
    <cellStyle name="Normaali 5 12 2 4" xfId="1422"/>
    <cellStyle name="Normaali 5 12 2 4 2" xfId="1423"/>
    <cellStyle name="Normaali 5 12 2 4 3" xfId="2719"/>
    <cellStyle name="Normaali 5 12 2 5" xfId="1424"/>
    <cellStyle name="Normaali 5 12 2 5 2" xfId="1425"/>
    <cellStyle name="Normaali 5 12 2 5 3" xfId="2720"/>
    <cellStyle name="Normaali 5 12 2 6" xfId="1426"/>
    <cellStyle name="Normaali 5 12 2 6 2" xfId="1427"/>
    <cellStyle name="Normaali 5 12 2 6 3" xfId="2721"/>
    <cellStyle name="Normaali 5 12 2 7" xfId="2716"/>
    <cellStyle name="Normaali 5 12 3" xfId="1428"/>
    <cellStyle name="Normaali 5 12 3 2" xfId="1429"/>
    <cellStyle name="Normaali 5 12 3 3" xfId="2722"/>
    <cellStyle name="Normaali 5 12 4" xfId="1430"/>
    <cellStyle name="Normaali 5 12 4 2" xfId="1431"/>
    <cellStyle name="Normaali 5 12 4 3" xfId="2723"/>
    <cellStyle name="Normaali 5 12 5" xfId="1432"/>
    <cellStyle name="Normaali 5 12 5 2" xfId="1433"/>
    <cellStyle name="Normaali 5 12 5 3" xfId="2724"/>
    <cellStyle name="Normaali 5 12 6" xfId="1434"/>
    <cellStyle name="Normaali 5 12 6 2" xfId="1435"/>
    <cellStyle name="Normaali 5 12 6 3" xfId="2725"/>
    <cellStyle name="Normaali 5 12 7" xfId="1436"/>
    <cellStyle name="Normaali 5 12 7 2" xfId="1437"/>
    <cellStyle name="Normaali 5 12 7 3" xfId="2726"/>
    <cellStyle name="Normaali 5 12 8" xfId="1438"/>
    <cellStyle name="Normaali 5 12 8 2" xfId="1439"/>
    <cellStyle name="Normaali 5 12 8 3" xfId="2727"/>
    <cellStyle name="Normaali 5 12 9" xfId="2715"/>
    <cellStyle name="Normaali 5 2" xfId="1440"/>
    <cellStyle name="Normaali 5 2 10" xfId="1441"/>
    <cellStyle name="Normaali 5 2 10 2" xfId="1442"/>
    <cellStyle name="Normaali 5 2 10 3" xfId="2729"/>
    <cellStyle name="Normaali 5 2 11" xfId="1443"/>
    <cellStyle name="Normaali 5 2 11 2" xfId="1444"/>
    <cellStyle name="Normaali 5 2 11 3" xfId="2730"/>
    <cellStyle name="Normaali 5 2 12" xfId="1445"/>
    <cellStyle name="Normaali 5 2 12 2" xfId="1446"/>
    <cellStyle name="Normaali 5 2 12 3" xfId="2731"/>
    <cellStyle name="Normaali 5 2 13" xfId="2728"/>
    <cellStyle name="Normaali 5 2 2" xfId="1447"/>
    <cellStyle name="Normaali 5 2 2 2" xfId="1448"/>
    <cellStyle name="Normaali 5 2 2 2 2" xfId="1449"/>
    <cellStyle name="Normaali 5 2 2 2 2 2" xfId="1450"/>
    <cellStyle name="Normaali 5 2 2 2 2 2 2" xfId="1451"/>
    <cellStyle name="Normaali 5 2 2 2 2 2 3" xfId="2734"/>
    <cellStyle name="Normaali 5 2 2 2 2 3" xfId="1452"/>
    <cellStyle name="Normaali 5 2 2 2 2 3 2" xfId="1453"/>
    <cellStyle name="Normaali 5 2 2 2 2 3 3" xfId="2735"/>
    <cellStyle name="Normaali 5 2 2 2 2 4" xfId="1454"/>
    <cellStyle name="Normaali 5 2 2 2 2 4 2" xfId="1455"/>
    <cellStyle name="Normaali 5 2 2 2 2 4 3" xfId="2736"/>
    <cellStyle name="Normaali 5 2 2 2 2 5" xfId="1456"/>
    <cellStyle name="Normaali 5 2 2 2 2 5 2" xfId="1457"/>
    <cellStyle name="Normaali 5 2 2 2 2 5 3" xfId="2737"/>
    <cellStyle name="Normaali 5 2 2 2 2 6" xfId="1458"/>
    <cellStyle name="Normaali 5 2 2 2 2 6 2" xfId="1459"/>
    <cellStyle name="Normaali 5 2 2 2 2 6 3" xfId="2738"/>
    <cellStyle name="Normaali 5 2 2 2 2 7" xfId="2733"/>
    <cellStyle name="Normaali 5 2 2 2 3" xfId="1460"/>
    <cellStyle name="Normaali 5 2 2 2 3 2" xfId="1461"/>
    <cellStyle name="Normaali 5 2 2 2 3 3" xfId="2739"/>
    <cellStyle name="Normaali 5 2 2 2 4" xfId="1462"/>
    <cellStyle name="Normaali 5 2 2 2 4 2" xfId="1463"/>
    <cellStyle name="Normaali 5 2 2 2 4 3" xfId="2740"/>
    <cellStyle name="Normaali 5 2 2 2 5" xfId="1464"/>
    <cellStyle name="Normaali 5 2 2 2 5 2" xfId="1465"/>
    <cellStyle name="Normaali 5 2 2 2 5 3" xfId="2741"/>
    <cellStyle name="Normaali 5 2 2 2 6" xfId="1466"/>
    <cellStyle name="Normaali 5 2 2 2 6 2" xfId="1467"/>
    <cellStyle name="Normaali 5 2 2 2 6 3" xfId="2742"/>
    <cellStyle name="Normaali 5 2 2 2 7" xfId="1468"/>
    <cellStyle name="Normaali 5 2 2 2 7 2" xfId="1469"/>
    <cellStyle name="Normaali 5 2 2 2 7 3" xfId="2743"/>
    <cellStyle name="Normaali 5 2 2 2 8" xfId="1470"/>
    <cellStyle name="Normaali 5 2 2 2 8 2" xfId="1471"/>
    <cellStyle name="Normaali 5 2 2 2 8 3" xfId="2744"/>
    <cellStyle name="Normaali 5 2 2 2 9" xfId="2732"/>
    <cellStyle name="Normaali 5 2 2 3" xfId="1472"/>
    <cellStyle name="Normaali 5 2 2 3 2" xfId="1473"/>
    <cellStyle name="Normaali 5 2 2 3 2 2" xfId="1474"/>
    <cellStyle name="Normaali 5 2 2 3 2 2 2" xfId="1475"/>
    <cellStyle name="Normaali 5 2 2 3 2 2 3" xfId="2747"/>
    <cellStyle name="Normaali 5 2 2 3 2 3" xfId="1476"/>
    <cellStyle name="Normaali 5 2 2 3 2 3 2" xfId="1477"/>
    <cellStyle name="Normaali 5 2 2 3 2 3 3" xfId="2748"/>
    <cellStyle name="Normaali 5 2 2 3 2 4" xfId="1478"/>
    <cellStyle name="Normaali 5 2 2 3 2 4 2" xfId="1479"/>
    <cellStyle name="Normaali 5 2 2 3 2 4 3" xfId="2749"/>
    <cellStyle name="Normaali 5 2 2 3 2 5" xfId="1480"/>
    <cellStyle name="Normaali 5 2 2 3 2 5 2" xfId="1481"/>
    <cellStyle name="Normaali 5 2 2 3 2 5 3" xfId="2750"/>
    <cellStyle name="Normaali 5 2 2 3 2 6" xfId="1482"/>
    <cellStyle name="Normaali 5 2 2 3 2 6 2" xfId="1483"/>
    <cellStyle name="Normaali 5 2 2 3 2 6 3" xfId="2751"/>
    <cellStyle name="Normaali 5 2 2 3 2 7" xfId="2746"/>
    <cellStyle name="Normaali 5 2 2 3 3" xfId="1484"/>
    <cellStyle name="Normaali 5 2 2 3 3 2" xfId="1485"/>
    <cellStyle name="Normaali 5 2 2 3 3 3" xfId="2752"/>
    <cellStyle name="Normaali 5 2 2 3 4" xfId="1486"/>
    <cellStyle name="Normaali 5 2 2 3 4 2" xfId="1487"/>
    <cellStyle name="Normaali 5 2 2 3 4 3" xfId="2753"/>
    <cellStyle name="Normaali 5 2 2 3 5" xfId="1488"/>
    <cellStyle name="Normaali 5 2 2 3 5 2" xfId="1489"/>
    <cellStyle name="Normaali 5 2 2 3 5 3" xfId="2754"/>
    <cellStyle name="Normaali 5 2 2 3 6" xfId="1490"/>
    <cellStyle name="Normaali 5 2 2 3 6 2" xfId="1491"/>
    <cellStyle name="Normaali 5 2 2 3 6 3" xfId="2755"/>
    <cellStyle name="Normaali 5 2 2 3 7" xfId="1492"/>
    <cellStyle name="Normaali 5 2 2 3 7 2" xfId="1493"/>
    <cellStyle name="Normaali 5 2 2 3 7 3" xfId="2756"/>
    <cellStyle name="Normaali 5 2 2 3 8" xfId="1494"/>
    <cellStyle name="Normaali 5 2 2 3 8 2" xfId="1495"/>
    <cellStyle name="Normaali 5 2 2 3 8 3" xfId="2757"/>
    <cellStyle name="Normaali 5 2 2 3 9" xfId="2745"/>
    <cellStyle name="Normaali 5 2 2 4" xfId="1496"/>
    <cellStyle name="Normaali 5 2 2 4 2" xfId="1497"/>
    <cellStyle name="Normaali 5 2 2 4 2 2" xfId="1498"/>
    <cellStyle name="Normaali 5 2 2 4 2 2 2" xfId="1499"/>
    <cellStyle name="Normaali 5 2 2 4 2 2 3" xfId="2760"/>
    <cellStyle name="Normaali 5 2 2 4 2 3" xfId="1500"/>
    <cellStyle name="Normaali 5 2 2 4 2 3 2" xfId="1501"/>
    <cellStyle name="Normaali 5 2 2 4 2 3 3" xfId="2761"/>
    <cellStyle name="Normaali 5 2 2 4 2 4" xfId="1502"/>
    <cellStyle name="Normaali 5 2 2 4 2 4 2" xfId="1503"/>
    <cellStyle name="Normaali 5 2 2 4 2 4 3" xfId="2762"/>
    <cellStyle name="Normaali 5 2 2 4 2 5" xfId="1504"/>
    <cellStyle name="Normaali 5 2 2 4 2 5 2" xfId="1505"/>
    <cellStyle name="Normaali 5 2 2 4 2 5 3" xfId="2763"/>
    <cellStyle name="Normaali 5 2 2 4 2 6" xfId="1506"/>
    <cellStyle name="Normaali 5 2 2 4 2 6 2" xfId="1507"/>
    <cellStyle name="Normaali 5 2 2 4 2 6 3" xfId="2764"/>
    <cellStyle name="Normaali 5 2 2 4 2 7" xfId="2759"/>
    <cellStyle name="Normaali 5 2 2 4 3" xfId="1508"/>
    <cellStyle name="Normaali 5 2 2 4 3 2" xfId="1509"/>
    <cellStyle name="Normaali 5 2 2 4 3 3" xfId="2765"/>
    <cellStyle name="Normaali 5 2 2 4 4" xfId="1510"/>
    <cellStyle name="Normaali 5 2 2 4 4 2" xfId="1511"/>
    <cellStyle name="Normaali 5 2 2 4 4 3" xfId="2766"/>
    <cellStyle name="Normaali 5 2 2 4 5" xfId="1512"/>
    <cellStyle name="Normaali 5 2 2 4 5 2" xfId="1513"/>
    <cellStyle name="Normaali 5 2 2 4 5 3" xfId="2767"/>
    <cellStyle name="Normaali 5 2 2 4 6" xfId="1514"/>
    <cellStyle name="Normaali 5 2 2 4 6 2" xfId="1515"/>
    <cellStyle name="Normaali 5 2 2 4 6 3" xfId="2768"/>
    <cellStyle name="Normaali 5 2 2 4 7" xfId="1516"/>
    <cellStyle name="Normaali 5 2 2 4 7 2" xfId="1517"/>
    <cellStyle name="Normaali 5 2 2 4 7 3" xfId="2769"/>
    <cellStyle name="Normaali 5 2 2 4 8" xfId="1518"/>
    <cellStyle name="Normaali 5 2 2 4 8 2" xfId="1519"/>
    <cellStyle name="Normaali 5 2 2 4 8 3" xfId="2770"/>
    <cellStyle name="Normaali 5 2 2 4 9" xfId="2758"/>
    <cellStyle name="Normaali 5 2 2 5" xfId="1520"/>
    <cellStyle name="Normaali 5 2 2 5 2" xfId="1521"/>
    <cellStyle name="Normaali 5 2 2 5 2 2" xfId="1522"/>
    <cellStyle name="Normaali 5 2 2 5 2 2 2" xfId="1523"/>
    <cellStyle name="Normaali 5 2 2 5 2 2 3" xfId="2773"/>
    <cellStyle name="Normaali 5 2 2 5 2 3" xfId="1524"/>
    <cellStyle name="Normaali 5 2 2 5 2 3 2" xfId="1525"/>
    <cellStyle name="Normaali 5 2 2 5 2 3 3" xfId="2774"/>
    <cellStyle name="Normaali 5 2 2 5 2 4" xfId="1526"/>
    <cellStyle name="Normaali 5 2 2 5 2 4 2" xfId="1527"/>
    <cellStyle name="Normaali 5 2 2 5 2 4 3" xfId="2775"/>
    <cellStyle name="Normaali 5 2 2 5 2 5" xfId="1528"/>
    <cellStyle name="Normaali 5 2 2 5 2 5 2" xfId="1529"/>
    <cellStyle name="Normaali 5 2 2 5 2 5 3" xfId="2776"/>
    <cellStyle name="Normaali 5 2 2 5 2 6" xfId="1530"/>
    <cellStyle name="Normaali 5 2 2 5 2 6 2" xfId="1531"/>
    <cellStyle name="Normaali 5 2 2 5 2 6 3" xfId="2777"/>
    <cellStyle name="Normaali 5 2 2 5 2 7" xfId="2772"/>
    <cellStyle name="Normaali 5 2 2 5 3" xfId="1532"/>
    <cellStyle name="Normaali 5 2 2 5 3 2" xfId="1533"/>
    <cellStyle name="Normaali 5 2 2 5 3 3" xfId="2778"/>
    <cellStyle name="Normaali 5 2 2 5 4" xfId="1534"/>
    <cellStyle name="Normaali 5 2 2 5 4 2" xfId="1535"/>
    <cellStyle name="Normaali 5 2 2 5 4 3" xfId="2779"/>
    <cellStyle name="Normaali 5 2 2 5 5" xfId="1536"/>
    <cellStyle name="Normaali 5 2 2 5 5 2" xfId="1537"/>
    <cellStyle name="Normaali 5 2 2 5 5 3" xfId="2780"/>
    <cellStyle name="Normaali 5 2 2 5 6" xfId="1538"/>
    <cellStyle name="Normaali 5 2 2 5 6 2" xfId="1539"/>
    <cellStyle name="Normaali 5 2 2 5 6 3" xfId="2781"/>
    <cellStyle name="Normaali 5 2 2 5 7" xfId="1540"/>
    <cellStyle name="Normaali 5 2 2 5 7 2" xfId="1541"/>
    <cellStyle name="Normaali 5 2 2 5 7 3" xfId="2782"/>
    <cellStyle name="Normaali 5 2 2 5 8" xfId="1542"/>
    <cellStyle name="Normaali 5 2 2 5 8 2" xfId="1543"/>
    <cellStyle name="Normaali 5 2 2 5 8 3" xfId="2783"/>
    <cellStyle name="Normaali 5 2 2 5 9" xfId="2771"/>
    <cellStyle name="Normaali 5 2 3" xfId="1544"/>
    <cellStyle name="Normaali 5 2 4" xfId="1545"/>
    <cellStyle name="Normaali 5 2 5" xfId="1546"/>
    <cellStyle name="Normaali 5 2 6" xfId="1547"/>
    <cellStyle name="Normaali 5 2 6 2" xfId="1548"/>
    <cellStyle name="Normaali 5 2 6 2 2" xfId="1549"/>
    <cellStyle name="Normaali 5 2 6 2 2 2" xfId="1550"/>
    <cellStyle name="Normaali 5 2 6 2 3" xfId="2785"/>
    <cellStyle name="Normaali 5 2 6 3" xfId="1551"/>
    <cellStyle name="Normaali 5 2 6 3 2" xfId="1552"/>
    <cellStyle name="Normaali 5 2 6 3 3" xfId="2786"/>
    <cellStyle name="Normaali 5 2 6 4" xfId="1553"/>
    <cellStyle name="Normaali 5 2 6 4 2" xfId="1554"/>
    <cellStyle name="Normaali 5 2 6 4 3" xfId="2787"/>
    <cellStyle name="Normaali 5 2 6 5" xfId="1555"/>
    <cellStyle name="Normaali 5 2 6 5 2" xfId="1556"/>
    <cellStyle name="Normaali 5 2 6 5 3" xfId="2788"/>
    <cellStyle name="Normaali 5 2 6 6" xfId="1557"/>
    <cellStyle name="Normaali 5 2 6 6 2" xfId="1558"/>
    <cellStyle name="Normaali 5 2 6 6 3" xfId="2789"/>
    <cellStyle name="Normaali 5 2 6 7" xfId="2784"/>
    <cellStyle name="Normaali 5 2 7" xfId="1559"/>
    <cellStyle name="Normaali 5 2 7 2" xfId="1560"/>
    <cellStyle name="Normaali 5 2 7 2 2" xfId="1561"/>
    <cellStyle name="Normaali 5 2 7 3" xfId="2790"/>
    <cellStyle name="Normaali 5 2 8" xfId="1562"/>
    <cellStyle name="Normaali 5 2 8 2" xfId="1563"/>
    <cellStyle name="Normaali 5 2 8 3" xfId="2791"/>
    <cellStyle name="Normaali 5 2 9" xfId="1564"/>
    <cellStyle name="Normaali 5 2 9 2" xfId="1565"/>
    <cellStyle name="Normaali 5 2 9 3" xfId="2792"/>
    <cellStyle name="Normaali 5 3" xfId="1566"/>
    <cellStyle name="Normaali 5 3 2" xfId="1567"/>
    <cellStyle name="Normaali 5 3 2 2" xfId="1568"/>
    <cellStyle name="Normaali 5 3 2 2 2" xfId="1569"/>
    <cellStyle name="Normaali 5 3 2 2 2 2" xfId="1570"/>
    <cellStyle name="Normaali 5 3 2 2 3" xfId="2795"/>
    <cellStyle name="Normaali 5 3 2 3" xfId="1571"/>
    <cellStyle name="Normaali 5 3 2 3 2" xfId="1572"/>
    <cellStyle name="Normaali 5 3 2 3 3" xfId="2796"/>
    <cellStyle name="Normaali 5 3 2 4" xfId="1573"/>
    <cellStyle name="Normaali 5 3 2 4 2" xfId="1574"/>
    <cellStyle name="Normaali 5 3 2 4 3" xfId="2797"/>
    <cellStyle name="Normaali 5 3 2 5" xfId="1575"/>
    <cellStyle name="Normaali 5 3 2 5 2" xfId="1576"/>
    <cellStyle name="Normaali 5 3 2 5 3" xfId="2798"/>
    <cellStyle name="Normaali 5 3 2 6" xfId="1577"/>
    <cellStyle name="Normaali 5 3 2 6 2" xfId="1578"/>
    <cellStyle name="Normaali 5 3 2 6 3" xfId="2799"/>
    <cellStyle name="Normaali 5 3 2 7" xfId="2794"/>
    <cellStyle name="Normaali 5 3 3" xfId="1579"/>
    <cellStyle name="Normaali 5 3 3 2" xfId="1580"/>
    <cellStyle name="Normaali 5 3 3 2 2" xfId="1581"/>
    <cellStyle name="Normaali 5 3 3 3" xfId="2800"/>
    <cellStyle name="Normaali 5 3 4" xfId="1582"/>
    <cellStyle name="Normaali 5 3 4 2" xfId="1583"/>
    <cellStyle name="Normaali 5 3 4 3" xfId="2801"/>
    <cellStyle name="Normaali 5 3 5" xfId="1584"/>
    <cellStyle name="Normaali 5 3 5 2" xfId="1585"/>
    <cellStyle name="Normaali 5 3 5 3" xfId="2802"/>
    <cellStyle name="Normaali 5 3 6" xfId="1586"/>
    <cellStyle name="Normaali 5 3 6 2" xfId="1587"/>
    <cellStyle name="Normaali 5 3 6 3" xfId="2803"/>
    <cellStyle name="Normaali 5 3 7" xfId="1588"/>
    <cellStyle name="Normaali 5 3 7 2" xfId="1589"/>
    <cellStyle name="Normaali 5 3 7 3" xfId="2804"/>
    <cellStyle name="Normaali 5 3 8" xfId="1590"/>
    <cellStyle name="Normaali 5 3 8 2" xfId="1591"/>
    <cellStyle name="Normaali 5 3 8 3" xfId="2805"/>
    <cellStyle name="Normaali 5 3 9" xfId="2793"/>
    <cellStyle name="Normaali 5 4" xfId="1592"/>
    <cellStyle name="Normaali 5 4 2" xfId="1593"/>
    <cellStyle name="Normaali 5 4 2 2" xfId="1594"/>
    <cellStyle name="Normaali 5 4 2 2 2" xfId="1595"/>
    <cellStyle name="Normaali 5 4 2 2 3" xfId="2808"/>
    <cellStyle name="Normaali 5 4 2 3" xfId="1596"/>
    <cellStyle name="Normaali 5 4 2 3 2" xfId="1597"/>
    <cellStyle name="Normaali 5 4 2 3 3" xfId="2809"/>
    <cellStyle name="Normaali 5 4 2 4" xfId="1598"/>
    <cellStyle name="Normaali 5 4 2 4 2" xfId="1599"/>
    <cellStyle name="Normaali 5 4 2 4 3" xfId="2810"/>
    <cellStyle name="Normaali 5 4 2 5" xfId="1600"/>
    <cellStyle name="Normaali 5 4 2 5 2" xfId="1601"/>
    <cellStyle name="Normaali 5 4 2 5 3" xfId="2811"/>
    <cellStyle name="Normaali 5 4 2 6" xfId="1602"/>
    <cellStyle name="Normaali 5 4 2 6 2" xfId="1603"/>
    <cellStyle name="Normaali 5 4 2 6 3" xfId="2812"/>
    <cellStyle name="Normaali 5 4 2 7" xfId="2807"/>
    <cellStyle name="Normaali 5 4 3" xfId="1604"/>
    <cellStyle name="Normaali 5 4 3 2" xfId="1605"/>
    <cellStyle name="Normaali 5 4 3 3" xfId="2813"/>
    <cellStyle name="Normaali 5 4 4" xfId="1606"/>
    <cellStyle name="Normaali 5 4 4 2" xfId="1607"/>
    <cellStyle name="Normaali 5 4 4 3" xfId="2814"/>
    <cellStyle name="Normaali 5 4 5" xfId="1608"/>
    <cellStyle name="Normaali 5 4 5 2" xfId="1609"/>
    <cellStyle name="Normaali 5 4 5 3" xfId="2815"/>
    <cellStyle name="Normaali 5 4 6" xfId="1610"/>
    <cellStyle name="Normaali 5 4 6 2" xfId="1611"/>
    <cellStyle name="Normaali 5 4 6 3" xfId="2816"/>
    <cellStyle name="Normaali 5 4 7" xfId="1612"/>
    <cellStyle name="Normaali 5 4 7 2" xfId="1613"/>
    <cellStyle name="Normaali 5 4 7 3" xfId="2817"/>
    <cellStyle name="Normaali 5 4 8" xfId="1614"/>
    <cellStyle name="Normaali 5 4 8 2" xfId="1615"/>
    <cellStyle name="Normaali 5 4 8 3" xfId="2818"/>
    <cellStyle name="Normaali 5 4 9" xfId="2806"/>
    <cellStyle name="Normaali 5 5" xfId="1616"/>
    <cellStyle name="Normaali 5 5 2" xfId="1617"/>
    <cellStyle name="Normaali 5 5 2 2" xfId="1618"/>
    <cellStyle name="Normaali 5 5 2 2 2" xfId="1619"/>
    <cellStyle name="Normaali 5 5 2 2 3" xfId="2821"/>
    <cellStyle name="Normaali 5 5 2 3" xfId="1620"/>
    <cellStyle name="Normaali 5 5 2 3 2" xfId="1621"/>
    <cellStyle name="Normaali 5 5 2 3 3" xfId="2822"/>
    <cellStyle name="Normaali 5 5 2 4" xfId="1622"/>
    <cellStyle name="Normaali 5 5 2 4 2" xfId="1623"/>
    <cellStyle name="Normaali 5 5 2 4 3" xfId="2823"/>
    <cellStyle name="Normaali 5 5 2 5" xfId="1624"/>
    <cellStyle name="Normaali 5 5 2 5 2" xfId="1625"/>
    <cellStyle name="Normaali 5 5 2 5 3" xfId="2824"/>
    <cellStyle name="Normaali 5 5 2 6" xfId="1626"/>
    <cellStyle name="Normaali 5 5 2 6 2" xfId="1627"/>
    <cellStyle name="Normaali 5 5 2 6 3" xfId="2825"/>
    <cellStyle name="Normaali 5 5 2 7" xfId="2820"/>
    <cellStyle name="Normaali 5 5 3" xfId="1628"/>
    <cellStyle name="Normaali 5 5 3 2" xfId="1629"/>
    <cellStyle name="Normaali 5 5 3 3" xfId="2826"/>
    <cellStyle name="Normaali 5 5 4" xfId="1630"/>
    <cellStyle name="Normaali 5 5 4 2" xfId="1631"/>
    <cellStyle name="Normaali 5 5 4 3" xfId="2827"/>
    <cellStyle name="Normaali 5 5 5" xfId="1632"/>
    <cellStyle name="Normaali 5 5 5 2" xfId="1633"/>
    <cellStyle name="Normaali 5 5 5 3" xfId="2828"/>
    <cellStyle name="Normaali 5 5 6" xfId="1634"/>
    <cellStyle name="Normaali 5 5 6 2" xfId="1635"/>
    <cellStyle name="Normaali 5 5 6 3" xfId="2829"/>
    <cellStyle name="Normaali 5 5 7" xfId="1636"/>
    <cellStyle name="Normaali 5 5 7 2" xfId="1637"/>
    <cellStyle name="Normaali 5 5 7 3" xfId="2830"/>
    <cellStyle name="Normaali 5 5 8" xfId="1638"/>
    <cellStyle name="Normaali 5 5 8 2" xfId="1639"/>
    <cellStyle name="Normaali 5 5 8 3" xfId="2831"/>
    <cellStyle name="Normaali 5 5 9" xfId="2819"/>
    <cellStyle name="Normaali 5 6" xfId="1640"/>
    <cellStyle name="Normaali 5 6 2" xfId="1641"/>
    <cellStyle name="Normaali 5 6 2 2" xfId="1642"/>
    <cellStyle name="Normaali 5 6 2 2 2" xfId="1643"/>
    <cellStyle name="Normaali 5 6 2 2 3" xfId="2834"/>
    <cellStyle name="Normaali 5 6 2 3" xfId="1644"/>
    <cellStyle name="Normaali 5 6 2 3 2" xfId="1645"/>
    <cellStyle name="Normaali 5 6 2 3 3" xfId="2835"/>
    <cellStyle name="Normaali 5 6 2 4" xfId="1646"/>
    <cellStyle name="Normaali 5 6 2 4 2" xfId="1647"/>
    <cellStyle name="Normaali 5 6 2 4 3" xfId="2836"/>
    <cellStyle name="Normaali 5 6 2 5" xfId="1648"/>
    <cellStyle name="Normaali 5 6 2 5 2" xfId="1649"/>
    <cellStyle name="Normaali 5 6 2 5 3" xfId="2837"/>
    <cellStyle name="Normaali 5 6 2 6" xfId="1650"/>
    <cellStyle name="Normaali 5 6 2 6 2" xfId="1651"/>
    <cellStyle name="Normaali 5 6 2 6 3" xfId="2838"/>
    <cellStyle name="Normaali 5 6 2 7" xfId="2833"/>
    <cellStyle name="Normaali 5 6 3" xfId="1652"/>
    <cellStyle name="Normaali 5 6 3 2" xfId="1653"/>
    <cellStyle name="Normaali 5 6 3 3" xfId="2839"/>
    <cellStyle name="Normaali 5 6 4" xfId="1654"/>
    <cellStyle name="Normaali 5 6 4 2" xfId="1655"/>
    <cellStyle name="Normaali 5 6 4 3" xfId="2840"/>
    <cellStyle name="Normaali 5 6 5" xfId="1656"/>
    <cellStyle name="Normaali 5 6 5 2" xfId="1657"/>
    <cellStyle name="Normaali 5 6 5 3" xfId="2841"/>
    <cellStyle name="Normaali 5 6 6" xfId="1658"/>
    <cellStyle name="Normaali 5 6 6 2" xfId="1659"/>
    <cellStyle name="Normaali 5 6 6 3" xfId="2842"/>
    <cellStyle name="Normaali 5 6 7" xfId="1660"/>
    <cellStyle name="Normaali 5 6 7 2" xfId="1661"/>
    <cellStyle name="Normaali 5 6 7 3" xfId="2843"/>
    <cellStyle name="Normaali 5 6 8" xfId="1662"/>
    <cellStyle name="Normaali 5 6 8 2" xfId="1663"/>
    <cellStyle name="Normaali 5 6 8 3" xfId="2844"/>
    <cellStyle name="Normaali 5 6 9" xfId="2832"/>
    <cellStyle name="Normaali 5 7" xfId="1664"/>
    <cellStyle name="Normaali 5 7 2" xfId="1665"/>
    <cellStyle name="Normaali 5 7 2 2" xfId="1666"/>
    <cellStyle name="Normaali 5 7 2 2 2" xfId="1667"/>
    <cellStyle name="Normaali 5 7 2 2 3" xfId="2847"/>
    <cellStyle name="Normaali 5 7 2 3" xfId="1668"/>
    <cellStyle name="Normaali 5 7 2 3 2" xfId="1669"/>
    <cellStyle name="Normaali 5 7 2 3 3" xfId="2848"/>
    <cellStyle name="Normaali 5 7 2 4" xfId="1670"/>
    <cellStyle name="Normaali 5 7 2 4 2" xfId="1671"/>
    <cellStyle name="Normaali 5 7 2 4 3" xfId="2849"/>
    <cellStyle name="Normaali 5 7 2 5" xfId="1672"/>
    <cellStyle name="Normaali 5 7 2 5 2" xfId="1673"/>
    <cellStyle name="Normaali 5 7 2 5 3" xfId="2850"/>
    <cellStyle name="Normaali 5 7 2 6" xfId="1674"/>
    <cellStyle name="Normaali 5 7 2 6 2" xfId="1675"/>
    <cellStyle name="Normaali 5 7 2 6 3" xfId="2851"/>
    <cellStyle name="Normaali 5 7 2 7" xfId="2846"/>
    <cellStyle name="Normaali 5 7 3" xfId="1676"/>
    <cellStyle name="Normaali 5 7 3 2" xfId="1677"/>
    <cellStyle name="Normaali 5 7 3 3" xfId="2852"/>
    <cellStyle name="Normaali 5 7 4" xfId="1678"/>
    <cellStyle name="Normaali 5 7 4 2" xfId="1679"/>
    <cellStyle name="Normaali 5 7 4 3" xfId="2853"/>
    <cellStyle name="Normaali 5 7 5" xfId="1680"/>
    <cellStyle name="Normaali 5 7 5 2" xfId="1681"/>
    <cellStyle name="Normaali 5 7 5 3" xfId="2854"/>
    <cellStyle name="Normaali 5 7 6" xfId="1682"/>
    <cellStyle name="Normaali 5 7 6 2" xfId="1683"/>
    <cellStyle name="Normaali 5 7 6 3" xfId="2855"/>
    <cellStyle name="Normaali 5 7 7" xfId="1684"/>
    <cellStyle name="Normaali 5 7 7 2" xfId="1685"/>
    <cellStyle name="Normaali 5 7 7 3" xfId="2856"/>
    <cellStyle name="Normaali 5 7 8" xfId="1686"/>
    <cellStyle name="Normaali 5 7 8 2" xfId="1687"/>
    <cellStyle name="Normaali 5 7 8 3" xfId="2857"/>
    <cellStyle name="Normaali 5 7 9" xfId="2845"/>
    <cellStyle name="Normaali 5 8" xfId="1688"/>
    <cellStyle name="Normaali 5 8 2" xfId="1689"/>
    <cellStyle name="Normaali 5 8 2 2" xfId="1690"/>
    <cellStyle name="Normaali 5 8 2 2 2" xfId="1691"/>
    <cellStyle name="Normaali 5 8 2 2 3" xfId="2860"/>
    <cellStyle name="Normaali 5 8 2 3" xfId="1692"/>
    <cellStyle name="Normaali 5 8 2 3 2" xfId="1693"/>
    <cellStyle name="Normaali 5 8 2 3 3" xfId="2861"/>
    <cellStyle name="Normaali 5 8 2 4" xfId="1694"/>
    <cellStyle name="Normaali 5 8 2 4 2" xfId="1695"/>
    <cellStyle name="Normaali 5 8 2 4 3" xfId="2862"/>
    <cellStyle name="Normaali 5 8 2 5" xfId="1696"/>
    <cellStyle name="Normaali 5 8 2 5 2" xfId="1697"/>
    <cellStyle name="Normaali 5 8 2 5 3" xfId="2863"/>
    <cellStyle name="Normaali 5 8 2 6" xfId="1698"/>
    <cellStyle name="Normaali 5 8 2 6 2" xfId="1699"/>
    <cellStyle name="Normaali 5 8 2 6 3" xfId="2864"/>
    <cellStyle name="Normaali 5 8 2 7" xfId="2859"/>
    <cellStyle name="Normaali 5 8 3" xfId="1700"/>
    <cellStyle name="Normaali 5 8 3 2" xfId="1701"/>
    <cellStyle name="Normaali 5 8 3 3" xfId="2865"/>
    <cellStyle name="Normaali 5 8 4" xfId="1702"/>
    <cellStyle name="Normaali 5 8 4 2" xfId="1703"/>
    <cellStyle name="Normaali 5 8 4 3" xfId="2866"/>
    <cellStyle name="Normaali 5 8 5" xfId="1704"/>
    <cellStyle name="Normaali 5 8 5 2" xfId="1705"/>
    <cellStyle name="Normaali 5 8 5 3" xfId="2867"/>
    <cellStyle name="Normaali 5 8 6" xfId="1706"/>
    <cellStyle name="Normaali 5 8 6 2" xfId="1707"/>
    <cellStyle name="Normaali 5 8 6 3" xfId="2868"/>
    <cellStyle name="Normaali 5 8 7" xfId="1708"/>
    <cellStyle name="Normaali 5 8 7 2" xfId="1709"/>
    <cellStyle name="Normaali 5 8 7 3" xfId="2869"/>
    <cellStyle name="Normaali 5 8 8" xfId="1710"/>
    <cellStyle name="Normaali 5 8 8 2" xfId="1711"/>
    <cellStyle name="Normaali 5 8 8 3" xfId="2870"/>
    <cellStyle name="Normaali 5 8 9" xfId="2858"/>
    <cellStyle name="Normaali 5 9" xfId="1712"/>
    <cellStyle name="Normaali 5 9 2" xfId="1713"/>
    <cellStyle name="Normaali 5 9 2 2" xfId="1714"/>
    <cellStyle name="Normaali 5 9 2 2 2" xfId="1715"/>
    <cellStyle name="Normaali 5 9 2 2 3" xfId="2873"/>
    <cellStyle name="Normaali 5 9 2 3" xfId="1716"/>
    <cellStyle name="Normaali 5 9 2 3 2" xfId="1717"/>
    <cellStyle name="Normaali 5 9 2 3 3" xfId="2874"/>
    <cellStyle name="Normaali 5 9 2 4" xfId="1718"/>
    <cellStyle name="Normaali 5 9 2 4 2" xfId="1719"/>
    <cellStyle name="Normaali 5 9 2 4 3" xfId="2875"/>
    <cellStyle name="Normaali 5 9 2 5" xfId="1720"/>
    <cellStyle name="Normaali 5 9 2 5 2" xfId="1721"/>
    <cellStyle name="Normaali 5 9 2 5 3" xfId="2876"/>
    <cellStyle name="Normaali 5 9 2 6" xfId="1722"/>
    <cellStyle name="Normaali 5 9 2 6 2" xfId="1723"/>
    <cellStyle name="Normaali 5 9 2 6 3" xfId="2877"/>
    <cellStyle name="Normaali 5 9 2 7" xfId="2872"/>
    <cellStyle name="Normaali 5 9 3" xfId="1724"/>
    <cellStyle name="Normaali 5 9 3 2" xfId="1725"/>
    <cellStyle name="Normaali 5 9 3 3" xfId="2878"/>
    <cellStyle name="Normaali 5 9 4" xfId="1726"/>
    <cellStyle name="Normaali 5 9 4 2" xfId="1727"/>
    <cellStyle name="Normaali 5 9 4 3" xfId="2879"/>
    <cellStyle name="Normaali 5 9 5" xfId="1728"/>
    <cellStyle name="Normaali 5 9 5 2" xfId="1729"/>
    <cellStyle name="Normaali 5 9 5 3" xfId="2880"/>
    <cellStyle name="Normaali 5 9 6" xfId="1730"/>
    <cellStyle name="Normaali 5 9 6 2" xfId="1731"/>
    <cellStyle name="Normaali 5 9 6 3" xfId="2881"/>
    <cellStyle name="Normaali 5 9 7" xfId="1732"/>
    <cellStyle name="Normaali 5 9 7 2" xfId="1733"/>
    <cellStyle name="Normaali 5 9 7 3" xfId="2882"/>
    <cellStyle name="Normaali 5 9 8" xfId="1734"/>
    <cellStyle name="Normaali 5 9 8 2" xfId="1735"/>
    <cellStyle name="Normaali 5 9 8 3" xfId="2883"/>
    <cellStyle name="Normaali 5 9 9" xfId="2871"/>
    <cellStyle name="Normaali 50" xfId="1736"/>
    <cellStyle name="Normaali 51" xfId="1737"/>
    <cellStyle name="Normaali 52" xfId="1738"/>
    <cellStyle name="Normaali 53" xfId="1739"/>
    <cellStyle name="Normaali 54" xfId="1740"/>
    <cellStyle name="Normaali 55" xfId="1741"/>
    <cellStyle name="Normaali 6" xfId="1742"/>
    <cellStyle name="Normaali 6 2" xfId="1743"/>
    <cellStyle name="Normaali 6 2 2" xfId="1744"/>
    <cellStyle name="Normaali 6 2 3" xfId="1745"/>
    <cellStyle name="Normaali 6 3" xfId="1746"/>
    <cellStyle name="Normaali 6 4" xfId="1747"/>
    <cellStyle name="Normaali 6 5" xfId="1748"/>
    <cellStyle name="Normaali 7" xfId="1749"/>
    <cellStyle name="Normaali 7 10" xfId="1750"/>
    <cellStyle name="Normaali 7 11" xfId="1751"/>
    <cellStyle name="Normaali 7 2" xfId="1752"/>
    <cellStyle name="Normaali 7 2 2" xfId="1753"/>
    <cellStyle name="Normaali 7 2 2 2" xfId="1754"/>
    <cellStyle name="Normaali 7 2 2 2 2" xfId="1755"/>
    <cellStyle name="Normaali 7 2 2 2 2 2" xfId="1756"/>
    <cellStyle name="Normaali 7 2 2 2 2 3" xfId="2886"/>
    <cellStyle name="Normaali 7 2 2 2 3" xfId="1757"/>
    <cellStyle name="Normaali 7 2 2 2 3 2" xfId="1758"/>
    <cellStyle name="Normaali 7 2 2 2 3 3" xfId="2887"/>
    <cellStyle name="Normaali 7 2 2 2 4" xfId="1759"/>
    <cellStyle name="Normaali 7 2 2 2 4 2" xfId="1760"/>
    <cellStyle name="Normaali 7 2 2 2 4 3" xfId="2888"/>
    <cellStyle name="Normaali 7 2 2 2 5" xfId="1761"/>
    <cellStyle name="Normaali 7 2 2 2 5 2" xfId="1762"/>
    <cellStyle name="Normaali 7 2 2 2 5 3" xfId="2889"/>
    <cellStyle name="Normaali 7 2 2 2 6" xfId="1763"/>
    <cellStyle name="Normaali 7 2 2 2 6 2" xfId="1764"/>
    <cellStyle name="Normaali 7 2 2 2 6 3" xfId="2890"/>
    <cellStyle name="Normaali 7 2 2 2 7" xfId="2885"/>
    <cellStyle name="Normaali 7 2 2 3" xfId="1765"/>
    <cellStyle name="Normaali 7 2 2 3 2" xfId="1766"/>
    <cellStyle name="Normaali 7 2 2 3 3" xfId="2891"/>
    <cellStyle name="Normaali 7 2 2 4" xfId="1767"/>
    <cellStyle name="Normaali 7 2 2 4 2" xfId="1768"/>
    <cellStyle name="Normaali 7 2 2 4 3" xfId="2892"/>
    <cellStyle name="Normaali 7 2 2 5" xfId="1769"/>
    <cellStyle name="Normaali 7 2 2 5 2" xfId="1770"/>
    <cellStyle name="Normaali 7 2 2 5 3" xfId="2893"/>
    <cellStyle name="Normaali 7 2 2 6" xfId="1771"/>
    <cellStyle name="Normaali 7 2 2 6 2" xfId="1772"/>
    <cellStyle name="Normaali 7 2 2 6 3" xfId="2894"/>
    <cellStyle name="Normaali 7 2 2 7" xfId="1773"/>
    <cellStyle name="Normaali 7 2 2 7 2" xfId="1774"/>
    <cellStyle name="Normaali 7 2 2 7 3" xfId="2895"/>
    <cellStyle name="Normaali 7 2 2 8" xfId="1775"/>
    <cellStyle name="Normaali 7 2 2 8 2" xfId="1776"/>
    <cellStyle name="Normaali 7 2 2 8 3" xfId="2896"/>
    <cellStyle name="Normaali 7 2 2 9" xfId="2884"/>
    <cellStyle name="Normaali 7 2 3" xfId="1777"/>
    <cellStyle name="Normaali 7 2 4" xfId="1778"/>
    <cellStyle name="Normaali 7 3" xfId="1779"/>
    <cellStyle name="Normaali 7 3 2" xfId="1780"/>
    <cellStyle name="Normaali 7 3 2 2" xfId="1781"/>
    <cellStyle name="Normaali 7 3 2 2 2" xfId="1782"/>
    <cellStyle name="Normaali 7 3 2 2 2 2" xfId="1783"/>
    <cellStyle name="Normaali 7 3 2 2 3" xfId="2899"/>
    <cellStyle name="Normaali 7 3 2 3" xfId="1784"/>
    <cellStyle name="Normaali 7 3 2 3 2" xfId="1785"/>
    <cellStyle name="Normaali 7 3 2 3 3" xfId="2900"/>
    <cellStyle name="Normaali 7 3 2 4" xfId="1786"/>
    <cellStyle name="Normaali 7 3 2 4 2" xfId="1787"/>
    <cellStyle name="Normaali 7 3 2 4 3" xfId="2901"/>
    <cellStyle name="Normaali 7 3 2 5" xfId="1788"/>
    <cellStyle name="Normaali 7 3 2 5 2" xfId="1789"/>
    <cellStyle name="Normaali 7 3 2 5 3" xfId="2902"/>
    <cellStyle name="Normaali 7 3 2 6" xfId="1790"/>
    <cellStyle name="Normaali 7 3 2 6 2" xfId="1791"/>
    <cellStyle name="Normaali 7 3 2 6 3" xfId="2903"/>
    <cellStyle name="Normaali 7 3 2 7" xfId="2898"/>
    <cellStyle name="Normaali 7 3 3" xfId="1792"/>
    <cellStyle name="Normaali 7 3 3 2" xfId="1793"/>
    <cellStyle name="Normaali 7 3 3 2 2" xfId="1794"/>
    <cellStyle name="Normaali 7 3 3 3" xfId="2904"/>
    <cellStyle name="Normaali 7 3 4" xfId="1795"/>
    <cellStyle name="Normaali 7 3 4 2" xfId="1796"/>
    <cellStyle name="Normaali 7 3 4 3" xfId="2905"/>
    <cellStyle name="Normaali 7 3 5" xfId="1797"/>
    <cellStyle name="Normaali 7 3 5 2" xfId="1798"/>
    <cellStyle name="Normaali 7 3 5 3" xfId="2906"/>
    <cellStyle name="Normaali 7 3 6" xfId="1799"/>
    <cellStyle name="Normaali 7 3 6 2" xfId="1800"/>
    <cellStyle name="Normaali 7 3 6 3" xfId="2907"/>
    <cellStyle name="Normaali 7 3 7" xfId="1801"/>
    <cellStyle name="Normaali 7 3 7 2" xfId="1802"/>
    <cellStyle name="Normaali 7 3 7 3" xfId="2908"/>
    <cellStyle name="Normaali 7 3 8" xfId="1803"/>
    <cellStyle name="Normaali 7 3 8 2" xfId="1804"/>
    <cellStyle name="Normaali 7 3 8 3" xfId="2909"/>
    <cellStyle name="Normaali 7 3 9" xfId="2897"/>
    <cellStyle name="Normaali 7 4" xfId="1805"/>
    <cellStyle name="Normaali 7 4 2" xfId="1806"/>
    <cellStyle name="Normaali 7 4 2 2" xfId="1807"/>
    <cellStyle name="Normaali 7 4 2 2 2" xfId="1808"/>
    <cellStyle name="Normaali 7 4 2 2 3" xfId="2912"/>
    <cellStyle name="Normaali 7 4 2 3" xfId="1809"/>
    <cellStyle name="Normaali 7 4 2 3 2" xfId="1810"/>
    <cellStyle name="Normaali 7 4 2 3 3" xfId="2913"/>
    <cellStyle name="Normaali 7 4 2 4" xfId="1811"/>
    <cellStyle name="Normaali 7 4 2 4 2" xfId="1812"/>
    <cellStyle name="Normaali 7 4 2 4 3" xfId="2914"/>
    <cellStyle name="Normaali 7 4 2 5" xfId="1813"/>
    <cellStyle name="Normaali 7 4 2 5 2" xfId="1814"/>
    <cellStyle name="Normaali 7 4 2 5 3" xfId="2915"/>
    <cellStyle name="Normaali 7 4 2 6" xfId="1815"/>
    <cellStyle name="Normaali 7 4 2 6 2" xfId="1816"/>
    <cellStyle name="Normaali 7 4 2 6 3" xfId="2916"/>
    <cellStyle name="Normaali 7 4 2 7" xfId="2911"/>
    <cellStyle name="Normaali 7 4 3" xfId="1817"/>
    <cellStyle name="Normaali 7 4 3 2" xfId="1818"/>
    <cellStyle name="Normaali 7 4 3 3" xfId="2917"/>
    <cellStyle name="Normaali 7 4 4" xfId="1819"/>
    <cellStyle name="Normaali 7 4 4 2" xfId="1820"/>
    <cellStyle name="Normaali 7 4 4 3" xfId="2918"/>
    <cellStyle name="Normaali 7 4 5" xfId="1821"/>
    <cellStyle name="Normaali 7 4 5 2" xfId="1822"/>
    <cellStyle name="Normaali 7 4 5 3" xfId="2919"/>
    <cellStyle name="Normaali 7 4 6" xfId="1823"/>
    <cellStyle name="Normaali 7 4 6 2" xfId="1824"/>
    <cellStyle name="Normaali 7 4 6 3" xfId="2920"/>
    <cellStyle name="Normaali 7 4 7" xfId="1825"/>
    <cellStyle name="Normaali 7 4 7 2" xfId="1826"/>
    <cellStyle name="Normaali 7 4 7 3" xfId="2921"/>
    <cellStyle name="Normaali 7 4 8" xfId="1827"/>
    <cellStyle name="Normaali 7 4 8 2" xfId="1828"/>
    <cellStyle name="Normaali 7 4 8 3" xfId="2922"/>
    <cellStyle name="Normaali 7 4 9" xfId="2910"/>
    <cellStyle name="Normaali 7 5" xfId="1829"/>
    <cellStyle name="Normaali 7 5 2" xfId="1830"/>
    <cellStyle name="Normaali 7 5 2 2" xfId="1831"/>
    <cellStyle name="Normaali 7 5 2 2 2" xfId="1832"/>
    <cellStyle name="Normaali 7 5 2 2 3" xfId="2925"/>
    <cellStyle name="Normaali 7 5 2 3" xfId="1833"/>
    <cellStyle name="Normaali 7 5 2 3 2" xfId="1834"/>
    <cellStyle name="Normaali 7 5 2 3 3" xfId="2926"/>
    <cellStyle name="Normaali 7 5 2 4" xfId="1835"/>
    <cellStyle name="Normaali 7 5 2 4 2" xfId="1836"/>
    <cellStyle name="Normaali 7 5 2 4 3" xfId="2927"/>
    <cellStyle name="Normaali 7 5 2 5" xfId="1837"/>
    <cellStyle name="Normaali 7 5 2 5 2" xfId="1838"/>
    <cellStyle name="Normaali 7 5 2 5 3" xfId="2928"/>
    <cellStyle name="Normaali 7 5 2 6" xfId="1839"/>
    <cellStyle name="Normaali 7 5 2 6 2" xfId="1840"/>
    <cellStyle name="Normaali 7 5 2 6 3" xfId="2929"/>
    <cellStyle name="Normaali 7 5 2 7" xfId="2924"/>
    <cellStyle name="Normaali 7 5 3" xfId="1841"/>
    <cellStyle name="Normaali 7 5 3 2" xfId="1842"/>
    <cellStyle name="Normaali 7 5 3 3" xfId="2930"/>
    <cellStyle name="Normaali 7 5 4" xfId="1843"/>
    <cellStyle name="Normaali 7 5 4 2" xfId="1844"/>
    <cellStyle name="Normaali 7 5 4 3" xfId="2931"/>
    <cellStyle name="Normaali 7 5 5" xfId="1845"/>
    <cellStyle name="Normaali 7 5 5 2" xfId="1846"/>
    <cellStyle name="Normaali 7 5 5 3" xfId="2932"/>
    <cellStyle name="Normaali 7 5 6" xfId="1847"/>
    <cellStyle name="Normaali 7 5 6 2" xfId="1848"/>
    <cellStyle name="Normaali 7 5 6 3" xfId="2933"/>
    <cellStyle name="Normaali 7 5 7" xfId="1849"/>
    <cellStyle name="Normaali 7 5 7 2" xfId="1850"/>
    <cellStyle name="Normaali 7 5 7 3" xfId="2934"/>
    <cellStyle name="Normaali 7 5 8" xfId="1851"/>
    <cellStyle name="Normaali 7 5 8 2" xfId="1852"/>
    <cellStyle name="Normaali 7 5 8 3" xfId="2935"/>
    <cellStyle name="Normaali 7 5 9" xfId="2923"/>
    <cellStyle name="Normaali 7 6" xfId="1853"/>
    <cellStyle name="Normaali 7 6 2" xfId="1854"/>
    <cellStyle name="Normaali 7 6 2 2" xfId="1855"/>
    <cellStyle name="Normaali 7 6 2 2 2" xfId="1856"/>
    <cellStyle name="Normaali 7 6 2 2 3" xfId="2938"/>
    <cellStyle name="Normaali 7 6 2 3" xfId="1857"/>
    <cellStyle name="Normaali 7 6 2 3 2" xfId="1858"/>
    <cellStyle name="Normaali 7 6 2 3 3" xfId="2939"/>
    <cellStyle name="Normaali 7 6 2 4" xfId="1859"/>
    <cellStyle name="Normaali 7 6 2 4 2" xfId="1860"/>
    <cellStyle name="Normaali 7 6 2 4 3" xfId="2940"/>
    <cellStyle name="Normaali 7 6 2 5" xfId="1861"/>
    <cellStyle name="Normaali 7 6 2 5 2" xfId="1862"/>
    <cellStyle name="Normaali 7 6 2 5 3" xfId="2941"/>
    <cellStyle name="Normaali 7 6 2 6" xfId="1863"/>
    <cellStyle name="Normaali 7 6 2 6 2" xfId="1864"/>
    <cellStyle name="Normaali 7 6 2 6 3" xfId="2942"/>
    <cellStyle name="Normaali 7 6 2 7" xfId="2937"/>
    <cellStyle name="Normaali 7 6 3" xfId="1865"/>
    <cellStyle name="Normaali 7 6 3 2" xfId="1866"/>
    <cellStyle name="Normaali 7 6 3 3" xfId="2943"/>
    <cellStyle name="Normaali 7 6 4" xfId="1867"/>
    <cellStyle name="Normaali 7 6 4 2" xfId="1868"/>
    <cellStyle name="Normaali 7 6 4 3" xfId="2944"/>
    <cellStyle name="Normaali 7 6 5" xfId="1869"/>
    <cellStyle name="Normaali 7 6 5 2" xfId="1870"/>
    <cellStyle name="Normaali 7 6 5 3" xfId="2945"/>
    <cellStyle name="Normaali 7 6 6" xfId="1871"/>
    <cellStyle name="Normaali 7 6 6 2" xfId="1872"/>
    <cellStyle name="Normaali 7 6 6 3" xfId="2946"/>
    <cellStyle name="Normaali 7 6 7" xfId="1873"/>
    <cellStyle name="Normaali 7 6 7 2" xfId="1874"/>
    <cellStyle name="Normaali 7 6 7 3" xfId="2947"/>
    <cellStyle name="Normaali 7 6 8" xfId="1875"/>
    <cellStyle name="Normaali 7 6 8 2" xfId="1876"/>
    <cellStyle name="Normaali 7 6 8 3" xfId="2948"/>
    <cellStyle name="Normaali 7 6 9" xfId="2936"/>
    <cellStyle name="Normaali 7 7" xfId="1877"/>
    <cellStyle name="Normaali 7 7 2" xfId="1878"/>
    <cellStyle name="Normaali 7 7 2 2" xfId="1879"/>
    <cellStyle name="Normaali 7 7 2 2 2" xfId="1880"/>
    <cellStyle name="Normaali 7 7 2 2 3" xfId="2951"/>
    <cellStyle name="Normaali 7 7 2 3" xfId="1881"/>
    <cellStyle name="Normaali 7 7 2 3 2" xfId="1882"/>
    <cellStyle name="Normaali 7 7 2 3 3" xfId="2952"/>
    <cellStyle name="Normaali 7 7 2 4" xfId="1883"/>
    <cellStyle name="Normaali 7 7 2 4 2" xfId="1884"/>
    <cellStyle name="Normaali 7 7 2 4 3" xfId="2953"/>
    <cellStyle name="Normaali 7 7 2 5" xfId="1885"/>
    <cellStyle name="Normaali 7 7 2 5 2" xfId="1886"/>
    <cellStyle name="Normaali 7 7 2 5 3" xfId="2954"/>
    <cellStyle name="Normaali 7 7 2 6" xfId="1887"/>
    <cellStyle name="Normaali 7 7 2 6 2" xfId="1888"/>
    <cellStyle name="Normaali 7 7 2 6 3" xfId="2955"/>
    <cellStyle name="Normaali 7 7 2 7" xfId="2950"/>
    <cellStyle name="Normaali 7 7 3" xfId="1889"/>
    <cellStyle name="Normaali 7 7 3 2" xfId="1890"/>
    <cellStyle name="Normaali 7 7 3 3" xfId="2956"/>
    <cellStyle name="Normaali 7 7 4" xfId="1891"/>
    <cellStyle name="Normaali 7 7 4 2" xfId="1892"/>
    <cellStyle name="Normaali 7 7 4 3" xfId="2957"/>
    <cellStyle name="Normaali 7 7 5" xfId="1893"/>
    <cellStyle name="Normaali 7 7 5 2" xfId="1894"/>
    <cellStyle name="Normaali 7 7 5 3" xfId="2958"/>
    <cellStyle name="Normaali 7 7 6" xfId="1895"/>
    <cellStyle name="Normaali 7 7 6 2" xfId="1896"/>
    <cellStyle name="Normaali 7 7 6 3" xfId="2959"/>
    <cellStyle name="Normaali 7 7 7" xfId="1897"/>
    <cellStyle name="Normaali 7 7 7 2" xfId="1898"/>
    <cellStyle name="Normaali 7 7 7 3" xfId="2960"/>
    <cellStyle name="Normaali 7 7 8" xfId="1899"/>
    <cellStyle name="Normaali 7 7 8 2" xfId="1900"/>
    <cellStyle name="Normaali 7 7 8 3" xfId="2961"/>
    <cellStyle name="Normaali 7 7 9" xfId="2949"/>
    <cellStyle name="Normaali 7 8" xfId="1901"/>
    <cellStyle name="Normaali 7 8 2" xfId="1902"/>
    <cellStyle name="Normaali 7 8 2 2" xfId="1903"/>
    <cellStyle name="Normaali 7 8 2 2 2" xfId="1904"/>
    <cellStyle name="Normaali 7 8 2 2 3" xfId="2964"/>
    <cellStyle name="Normaali 7 8 2 3" xfId="1905"/>
    <cellStyle name="Normaali 7 8 2 3 2" xfId="1906"/>
    <cellStyle name="Normaali 7 8 2 3 3" xfId="2965"/>
    <cellStyle name="Normaali 7 8 2 4" xfId="1907"/>
    <cellStyle name="Normaali 7 8 2 4 2" xfId="1908"/>
    <cellStyle name="Normaali 7 8 2 4 3" xfId="2966"/>
    <cellStyle name="Normaali 7 8 2 5" xfId="1909"/>
    <cellStyle name="Normaali 7 8 2 5 2" xfId="1910"/>
    <cellStyle name="Normaali 7 8 2 5 3" xfId="2967"/>
    <cellStyle name="Normaali 7 8 2 6" xfId="1911"/>
    <cellStyle name="Normaali 7 8 2 6 2" xfId="1912"/>
    <cellStyle name="Normaali 7 8 2 6 3" xfId="2968"/>
    <cellStyle name="Normaali 7 8 2 7" xfId="2963"/>
    <cellStyle name="Normaali 7 8 3" xfId="1913"/>
    <cellStyle name="Normaali 7 8 3 2" xfId="1914"/>
    <cellStyle name="Normaali 7 8 3 3" xfId="2969"/>
    <cellStyle name="Normaali 7 8 4" xfId="1915"/>
    <cellStyle name="Normaali 7 8 4 2" xfId="1916"/>
    <cellStyle name="Normaali 7 8 4 3" xfId="2970"/>
    <cellStyle name="Normaali 7 8 5" xfId="1917"/>
    <cellStyle name="Normaali 7 8 5 2" xfId="1918"/>
    <cellStyle name="Normaali 7 8 5 3" xfId="2971"/>
    <cellStyle name="Normaali 7 8 6" xfId="1919"/>
    <cellStyle name="Normaali 7 8 6 2" xfId="1920"/>
    <cellStyle name="Normaali 7 8 6 3" xfId="2972"/>
    <cellStyle name="Normaali 7 8 7" xfId="1921"/>
    <cellStyle name="Normaali 7 8 7 2" xfId="1922"/>
    <cellStyle name="Normaali 7 8 7 3" xfId="2973"/>
    <cellStyle name="Normaali 7 8 8" xfId="1923"/>
    <cellStyle name="Normaali 7 8 8 2" xfId="1924"/>
    <cellStyle name="Normaali 7 8 8 3" xfId="2974"/>
    <cellStyle name="Normaali 7 8 9" xfId="2962"/>
    <cellStyle name="Normaali 7 9" xfId="1925"/>
    <cellStyle name="Normaali 7 9 2" xfId="1926"/>
    <cellStyle name="Normaali 7 9 2 2" xfId="1927"/>
    <cellStyle name="Normaali 7 9 2 2 2" xfId="1928"/>
    <cellStyle name="Normaali 7 9 2 2 3" xfId="2977"/>
    <cellStyle name="Normaali 7 9 2 3" xfId="1929"/>
    <cellStyle name="Normaali 7 9 2 3 2" xfId="1930"/>
    <cellStyle name="Normaali 7 9 2 3 3" xfId="2978"/>
    <cellStyle name="Normaali 7 9 2 4" xfId="1931"/>
    <cellStyle name="Normaali 7 9 2 4 2" xfId="1932"/>
    <cellStyle name="Normaali 7 9 2 4 3" xfId="2979"/>
    <cellStyle name="Normaali 7 9 2 5" xfId="1933"/>
    <cellStyle name="Normaali 7 9 2 5 2" xfId="1934"/>
    <cellStyle name="Normaali 7 9 2 5 3" xfId="2980"/>
    <cellStyle name="Normaali 7 9 2 6" xfId="1935"/>
    <cellStyle name="Normaali 7 9 2 6 2" xfId="1936"/>
    <cellStyle name="Normaali 7 9 2 6 3" xfId="2981"/>
    <cellStyle name="Normaali 7 9 2 7" xfId="2976"/>
    <cellStyle name="Normaali 7 9 3" xfId="1937"/>
    <cellStyle name="Normaali 7 9 3 2" xfId="1938"/>
    <cellStyle name="Normaali 7 9 3 3" xfId="2982"/>
    <cellStyle name="Normaali 7 9 4" xfId="1939"/>
    <cellStyle name="Normaali 7 9 4 2" xfId="1940"/>
    <cellStyle name="Normaali 7 9 4 3" xfId="2983"/>
    <cellStyle name="Normaali 7 9 5" xfId="1941"/>
    <cellStyle name="Normaali 7 9 5 2" xfId="1942"/>
    <cellStyle name="Normaali 7 9 5 3" xfId="2984"/>
    <cellStyle name="Normaali 7 9 6" xfId="1943"/>
    <cellStyle name="Normaali 7 9 6 2" xfId="1944"/>
    <cellStyle name="Normaali 7 9 6 3" xfId="2985"/>
    <cellStyle name="Normaali 7 9 7" xfId="1945"/>
    <cellStyle name="Normaali 7 9 7 2" xfId="1946"/>
    <cellStyle name="Normaali 7 9 7 3" xfId="2986"/>
    <cellStyle name="Normaali 7 9 8" xfId="1947"/>
    <cellStyle name="Normaali 7 9 8 2" xfId="1948"/>
    <cellStyle name="Normaali 7 9 8 3" xfId="2987"/>
    <cellStyle name="Normaali 7 9 9" xfId="2975"/>
    <cellStyle name="Normaali 8" xfId="1949"/>
    <cellStyle name="Normaali 8 2" xfId="1950"/>
    <cellStyle name="Normaali 8 3" xfId="1951"/>
    <cellStyle name="Normaali 8 4" xfId="1952"/>
    <cellStyle name="Normaali 8 5" xfId="1953"/>
    <cellStyle name="Normaali 8 6" xfId="1954"/>
    <cellStyle name="Normaali 9" xfId="1955"/>
    <cellStyle name="Normaali 9 2" xfId="1956"/>
    <cellStyle name="Normaali 9 2 2" xfId="1957"/>
    <cellStyle name="Normaali 9 2 2 2" xfId="1958"/>
    <cellStyle name="Normaali 9 2 2 2 2" xfId="1959"/>
    <cellStyle name="Normaali 9 2 2 2 3" xfId="1960"/>
    <cellStyle name="Normaali 9 2 3" xfId="1961"/>
    <cellStyle name="Normaali 9 3" xfId="1962"/>
    <cellStyle name="Normaali 9 3 2" xfId="1963"/>
    <cellStyle name="Normaali 9 3 3" xfId="1964"/>
    <cellStyle name="Normaali 9 3 4" xfId="1965"/>
    <cellStyle name="Normaali 9 4" xfId="1966"/>
    <cellStyle name="Normaali 9 4 2" xfId="1967"/>
    <cellStyle name="Normaali 9 5" xfId="1968"/>
    <cellStyle name="Normaali 9 6" xfId="1969"/>
    <cellStyle name="Normaali 9 6 2" xfId="1970"/>
    <cellStyle name="Normaali 9 6 3" xfId="1971"/>
    <cellStyle name="Normaali 9 7" xfId="1972"/>
    <cellStyle name="Normaali 9 8" xfId="1973"/>
    <cellStyle name="Normaali 9 9" xfId="1974"/>
    <cellStyle name="Normaali_10a del 2" xfId="1975"/>
    <cellStyle name="Normaali_Tilastolomakkeen otsikot v.2" xfId="3090"/>
    <cellStyle name="Normal 10" xfId="1976"/>
    <cellStyle name="Normal 11" xfId="1977"/>
    <cellStyle name="Normal 11 2" xfId="1978"/>
    <cellStyle name="Normal 11 2 2" xfId="1979"/>
    <cellStyle name="Normal 11 2 3" xfId="1980"/>
    <cellStyle name="Normal 11 2 4" xfId="1981"/>
    <cellStyle name="Normal 11 3" xfId="1982"/>
    <cellStyle name="Normal 11 3 2" xfId="1983"/>
    <cellStyle name="Normal 11 3 2 2" xfId="1984"/>
    <cellStyle name="Normal 11 3 3" xfId="1985"/>
    <cellStyle name="Normal 11 3 3 2" xfId="1986"/>
    <cellStyle name="Normal 11 4" xfId="1987"/>
    <cellStyle name="Normal 11 4 2" xfId="1988"/>
    <cellStyle name="Normal 11 4 2 2" xfId="1989"/>
    <cellStyle name="Normal 11 5" xfId="1990"/>
    <cellStyle name="Normal 12" xfId="1991"/>
    <cellStyle name="Normal 12 2" xfId="1992"/>
    <cellStyle name="Normal 12 2 2" xfId="1993"/>
    <cellStyle name="Normal 12 3" xfId="1994"/>
    <cellStyle name="Normal 12 3 2" xfId="1995"/>
    <cellStyle name="Normal 12 3 2 2" xfId="1996"/>
    <cellStyle name="Normal 12 3 2 3" xfId="2990"/>
    <cellStyle name="Normal 12 3 3" xfId="1997"/>
    <cellStyle name="Normal 12 3 3 2" xfId="1998"/>
    <cellStyle name="Normal 12 3 3 3" xfId="2991"/>
    <cellStyle name="Normal 12 3 4" xfId="1999"/>
    <cellStyle name="Normal 12 3 5" xfId="2989"/>
    <cellStyle name="Normal 12 4" xfId="2000"/>
    <cellStyle name="Normal 12 4 2" xfId="2001"/>
    <cellStyle name="Normal 12 4 3" xfId="2992"/>
    <cellStyle name="Normal 12 5" xfId="2002"/>
    <cellStyle name="Normal 12 5 2" xfId="2003"/>
    <cellStyle name="Normal 12 5 3" xfId="2993"/>
    <cellStyle name="Normal 12 6" xfId="2004"/>
    <cellStyle name="Normal 12 6 2" xfId="2005"/>
    <cellStyle name="Normal 12 6 3" xfId="2994"/>
    <cellStyle name="Normal 12 7" xfId="2006"/>
    <cellStyle name="Normal 12 8" xfId="2007"/>
    <cellStyle name="Normal 12 9" xfId="2988"/>
    <cellStyle name="Normal 13" xfId="2008"/>
    <cellStyle name="Normal 14" xfId="2009"/>
    <cellStyle name="Normal 14 2" xfId="2010"/>
    <cellStyle name="Normal 14 3" xfId="2011"/>
    <cellStyle name="Normal 14 4" xfId="2012"/>
    <cellStyle name="Normal 14 4 2" xfId="2013"/>
    <cellStyle name="Normal 14 5" xfId="2995"/>
    <cellStyle name="Normal 15" xfId="2014"/>
    <cellStyle name="Normal 16" xfId="2015"/>
    <cellStyle name="Normal 16 2" xfId="2016"/>
    <cellStyle name="Normal 16 2 2" xfId="2017"/>
    <cellStyle name="Normal 16 3" xfId="2018"/>
    <cellStyle name="Normal 16 4" xfId="2019"/>
    <cellStyle name="Normal 17" xfId="2020"/>
    <cellStyle name="Normal 17 2" xfId="2021"/>
    <cellStyle name="Normal 17 3" xfId="2022"/>
    <cellStyle name="Normal 18" xfId="2023"/>
    <cellStyle name="Normal 19" xfId="2024"/>
    <cellStyle name="Normal 19 2" xfId="2025"/>
    <cellStyle name="Normal 19 3" xfId="2996"/>
    <cellStyle name="Normal 2" xfId="2026"/>
    <cellStyle name="Normal 2 10" xfId="2027"/>
    <cellStyle name="Normal 2 10 2" xfId="2028"/>
    <cellStyle name="Normal 2 10 2 2" xfId="2029"/>
    <cellStyle name="Normal 2 10 2 2 2" xfId="2030"/>
    <cellStyle name="Normal 2 10 2 3" xfId="2031"/>
    <cellStyle name="Normal 2 10 2 4" xfId="2032"/>
    <cellStyle name="Normal 2 10 2 5" xfId="2998"/>
    <cellStyle name="Normal 2 10 3" xfId="2033"/>
    <cellStyle name="Normal 2 10 3 2" xfId="2034"/>
    <cellStyle name="Normal 2 10 3 3" xfId="2035"/>
    <cellStyle name="Normal 2 10 3 4" xfId="2999"/>
    <cellStyle name="Normal 2 10 4" xfId="2036"/>
    <cellStyle name="Normal 2 10 4 2" xfId="2037"/>
    <cellStyle name="Normal 2 10 4 3" xfId="2038"/>
    <cellStyle name="Normal 2 10 4 4" xfId="3000"/>
    <cellStyle name="Normal 2 10 5" xfId="2039"/>
    <cellStyle name="Normal 2 10 5 2" xfId="2040"/>
    <cellStyle name="Normal 2 10 5 3" xfId="2041"/>
    <cellStyle name="Normal 2 10 5 4" xfId="3001"/>
    <cellStyle name="Normal 2 10 6" xfId="2042"/>
    <cellStyle name="Normal 2 10 6 2" xfId="2043"/>
    <cellStyle name="Normal 2 10 6 3" xfId="3002"/>
    <cellStyle name="Normal 2 10 7" xfId="2044"/>
    <cellStyle name="Normal 2 10 8" xfId="2997"/>
    <cellStyle name="Normal 2 11" xfId="2045"/>
    <cellStyle name="Normal 2 11 2" xfId="2046"/>
    <cellStyle name="Normal 2 12" xfId="2047"/>
    <cellStyle name="Normal 2 12 2" xfId="2048"/>
    <cellStyle name="Normal 2 13" xfId="2049"/>
    <cellStyle name="Normal 2 13 2" xfId="2050"/>
    <cellStyle name="Normal 2 2" xfId="2051"/>
    <cellStyle name="Normal 2 2 2" xfId="2052"/>
    <cellStyle name="Normal 2 2 3" xfId="2053"/>
    <cellStyle name="Normal 2 2 3 2" xfId="2054"/>
    <cellStyle name="Normal 2 2 3 3" xfId="2055"/>
    <cellStyle name="Normal 2 3" xfId="2056"/>
    <cellStyle name="Normal 2 3 2" xfId="2057"/>
    <cellStyle name="Normal 2 3 2 2" xfId="2058"/>
    <cellStyle name="Normal 2 3 3" xfId="2059"/>
    <cellStyle name="Normal 2 3 4" xfId="2060"/>
    <cellStyle name="Normal 2 4" xfId="2061"/>
    <cellStyle name="Normal 2 5" xfId="2062"/>
    <cellStyle name="Normal 2 6" xfId="2063"/>
    <cellStyle name="Normal 2 7" xfId="2064"/>
    <cellStyle name="Normal 2 8" xfId="2065"/>
    <cellStyle name="Normal 2 8 10" xfId="2066"/>
    <cellStyle name="Normal 2 8 10 2" xfId="2067"/>
    <cellStyle name="Normal 2 8 10 3" xfId="3004"/>
    <cellStyle name="Normal 2 8 11" xfId="2068"/>
    <cellStyle name="Normal 2 8 11 2" xfId="2069"/>
    <cellStyle name="Normal 2 8 11 3" xfId="3005"/>
    <cellStyle name="Normal 2 8 12" xfId="2070"/>
    <cellStyle name="Normal 2 8 13" xfId="3003"/>
    <cellStyle name="Normal 2 8 2" xfId="2071"/>
    <cellStyle name="Normal 2 8 3" xfId="2072"/>
    <cellStyle name="Normal 2 8 3 2" xfId="2073"/>
    <cellStyle name="Normal 2 8 3 2 2" xfId="2074"/>
    <cellStyle name="Normal 2 8 3 2 3" xfId="3007"/>
    <cellStyle name="Normal 2 8 3 3" xfId="2075"/>
    <cellStyle name="Normal 2 8 3 3 2" xfId="2076"/>
    <cellStyle name="Normal 2 8 3 3 3" xfId="3008"/>
    <cellStyle name="Normal 2 8 3 4" xfId="2077"/>
    <cellStyle name="Normal 2 8 3 4 2" xfId="2078"/>
    <cellStyle name="Normal 2 8 3 4 3" xfId="3009"/>
    <cellStyle name="Normal 2 8 3 5" xfId="2079"/>
    <cellStyle name="Normal 2 8 3 5 2" xfId="2080"/>
    <cellStyle name="Normal 2 8 3 5 3" xfId="3010"/>
    <cellStyle name="Normal 2 8 3 6" xfId="2081"/>
    <cellStyle name="Normal 2 8 3 6 2" xfId="2082"/>
    <cellStyle name="Normal 2 8 3 6 3" xfId="3011"/>
    <cellStyle name="Normal 2 8 3 7" xfId="2083"/>
    <cellStyle name="Normal 2 8 3 8" xfId="3006"/>
    <cellStyle name="Normal 2 8 4" xfId="2084"/>
    <cellStyle name="Normal 2 8 4 2" xfId="2085"/>
    <cellStyle name="Normal 2 8 4 2 2" xfId="2086"/>
    <cellStyle name="Normal 2 8 4 2 3" xfId="3013"/>
    <cellStyle name="Normal 2 8 4 3" xfId="2087"/>
    <cellStyle name="Normal 2 8 4 3 2" xfId="2088"/>
    <cellStyle name="Normal 2 8 4 3 3" xfId="3014"/>
    <cellStyle name="Normal 2 8 4 4" xfId="2089"/>
    <cellStyle name="Normal 2 8 4 4 2" xfId="2090"/>
    <cellStyle name="Normal 2 8 4 4 3" xfId="3015"/>
    <cellStyle name="Normal 2 8 4 5" xfId="2091"/>
    <cellStyle name="Normal 2 8 4 5 2" xfId="2092"/>
    <cellStyle name="Normal 2 8 4 5 3" xfId="3016"/>
    <cellStyle name="Normal 2 8 4 6" xfId="2093"/>
    <cellStyle name="Normal 2 8 4 6 2" xfId="2094"/>
    <cellStyle name="Normal 2 8 4 6 3" xfId="3017"/>
    <cellStyle name="Normal 2 8 4 7" xfId="2095"/>
    <cellStyle name="Normal 2 8 4 8" xfId="3012"/>
    <cellStyle name="Normal 2 8 5" xfId="2096"/>
    <cellStyle name="Normal 2 8 5 2" xfId="2097"/>
    <cellStyle name="Normal 2 8 5 3" xfId="2098"/>
    <cellStyle name="Normal 2 8 5 4" xfId="3018"/>
    <cellStyle name="Normal 2 8 6" xfId="2099"/>
    <cellStyle name="Normal 2 8 6 2" xfId="2100"/>
    <cellStyle name="Normal 2 8 6 3" xfId="3019"/>
    <cellStyle name="Normal 2 8 7" xfId="2101"/>
    <cellStyle name="Normal 2 8 7 2" xfId="2102"/>
    <cellStyle name="Normal 2 8 7 3" xfId="3020"/>
    <cellStyle name="Normal 2 8 8" xfId="2103"/>
    <cellStyle name="Normal 2 8 8 2" xfId="2104"/>
    <cellStyle name="Normal 2 8 8 3" xfId="3021"/>
    <cellStyle name="Normal 2 8 9" xfId="2105"/>
    <cellStyle name="Normal 2 8 9 2" xfId="2106"/>
    <cellStyle name="Normal 2 8 9 3" xfId="3022"/>
    <cellStyle name="Normal 2 9" xfId="2107"/>
    <cellStyle name="Normal 2 9 10" xfId="2108"/>
    <cellStyle name="Normal 2 9 11" xfId="3023"/>
    <cellStyle name="Normal 2 9 2" xfId="2109"/>
    <cellStyle name="Normal 2 9 2 2" xfId="2110"/>
    <cellStyle name="Normal 2 9 2 2 2" xfId="2111"/>
    <cellStyle name="Normal 2 9 2 2 3" xfId="3025"/>
    <cellStyle name="Normal 2 9 2 3" xfId="2112"/>
    <cellStyle name="Normal 2 9 2 3 2" xfId="2113"/>
    <cellStyle name="Normal 2 9 2 3 3" xfId="3026"/>
    <cellStyle name="Normal 2 9 2 4" xfId="2114"/>
    <cellStyle name="Normal 2 9 2 4 2" xfId="2115"/>
    <cellStyle name="Normal 2 9 2 4 3" xfId="3027"/>
    <cellStyle name="Normal 2 9 2 5" xfId="2116"/>
    <cellStyle name="Normal 2 9 2 5 2" xfId="2117"/>
    <cellStyle name="Normal 2 9 2 5 3" xfId="3028"/>
    <cellStyle name="Normal 2 9 2 6" xfId="2118"/>
    <cellStyle name="Normal 2 9 2 6 2" xfId="2119"/>
    <cellStyle name="Normal 2 9 2 6 3" xfId="3029"/>
    <cellStyle name="Normal 2 9 2 7" xfId="2120"/>
    <cellStyle name="Normal 2 9 2 8" xfId="3024"/>
    <cellStyle name="Normal 2 9 3" xfId="2121"/>
    <cellStyle name="Normal 2 9 3 2" xfId="2122"/>
    <cellStyle name="Normal 2 9 3 3" xfId="3030"/>
    <cellStyle name="Normal 2 9 4" xfId="2123"/>
    <cellStyle name="Normal 2 9 4 2" xfId="2124"/>
    <cellStyle name="Normal 2 9 4 3" xfId="3031"/>
    <cellStyle name="Normal 2 9 5" xfId="2125"/>
    <cellStyle name="Normal 2 9 5 2" xfId="2126"/>
    <cellStyle name="Normal 2 9 5 3" xfId="3032"/>
    <cellStyle name="Normal 2 9 6" xfId="2127"/>
    <cellStyle name="Normal 2 9 6 2" xfId="2128"/>
    <cellStyle name="Normal 2 9 6 3" xfId="3033"/>
    <cellStyle name="Normal 2 9 7" xfId="2129"/>
    <cellStyle name="Normal 2 9 7 2" xfId="2130"/>
    <cellStyle name="Normal 2 9 7 3" xfId="3034"/>
    <cellStyle name="Normal 2 9 8" xfId="2131"/>
    <cellStyle name="Normal 2 9 8 2" xfId="2132"/>
    <cellStyle name="Normal 2 9 8 3" xfId="3035"/>
    <cellStyle name="Normal 2 9 9" xfId="2133"/>
    <cellStyle name="Normal 2 9 9 2" xfId="2134"/>
    <cellStyle name="Normal 2 9 9 3" xfId="3036"/>
    <cellStyle name="Normal 20" xfId="2135"/>
    <cellStyle name="Normal 20 2" xfId="2136"/>
    <cellStyle name="Normal 20 3" xfId="3037"/>
    <cellStyle name="Normal 21" xfId="2137"/>
    <cellStyle name="Normal 21 2" xfId="2138"/>
    <cellStyle name="Normal 21 3" xfId="3038"/>
    <cellStyle name="Normal 3" xfId="2139"/>
    <cellStyle name="Normal 3 2" xfId="2140"/>
    <cellStyle name="Normal 3 2 2" xfId="2141"/>
    <cellStyle name="Normal 3 2 2 2" xfId="2142"/>
    <cellStyle name="Normal 3 2 3" xfId="2143"/>
    <cellStyle name="Normal 3 2 4" xfId="2144"/>
    <cellStyle name="Normal 3 3" xfId="2145"/>
    <cellStyle name="Normal 3 4" xfId="2146"/>
    <cellStyle name="Normal 3 4 2" xfId="2147"/>
    <cellStyle name="Normal 4" xfId="2148"/>
    <cellStyle name="Normal 4 10" xfId="2149"/>
    <cellStyle name="Normal 4 2" xfId="2150"/>
    <cellStyle name="Normal 4 2 2" xfId="2151"/>
    <cellStyle name="Normal 4 2 3" xfId="2152"/>
    <cellStyle name="Normal 4 2 3 2" xfId="2153"/>
    <cellStyle name="Normal 4 2 4" xfId="2154"/>
    <cellStyle name="Normal 4 2 4 2" xfId="2155"/>
    <cellStyle name="Normal 4 3" xfId="2156"/>
    <cellStyle name="Normal 4 4" xfId="2157"/>
    <cellStyle name="Normal 4 4 2" xfId="2158"/>
    <cellStyle name="Normal 4 4 2 2" xfId="2159"/>
    <cellStyle name="Normal 4 4 2 2 2" xfId="2160"/>
    <cellStyle name="Normal 4 4 2 2 3" xfId="3041"/>
    <cellStyle name="Normal 4 4 2 3" xfId="2161"/>
    <cellStyle name="Normal 4 4 2 3 2" xfId="2162"/>
    <cellStyle name="Normal 4 4 2 3 3" xfId="3042"/>
    <cellStyle name="Normal 4 4 2 4" xfId="3040"/>
    <cellStyle name="Normal 4 4 3" xfId="2163"/>
    <cellStyle name="Normal 4 4 4" xfId="2164"/>
    <cellStyle name="Normal 4 4 4 2" xfId="2165"/>
    <cellStyle name="Normal 4 4 4 3" xfId="3043"/>
    <cellStyle name="Normal 4 4 5" xfId="2166"/>
    <cellStyle name="Normal 4 4 5 2" xfId="2167"/>
    <cellStyle name="Normal 4 4 5 3" xfId="3044"/>
    <cellStyle name="Normal 4 4 6" xfId="2168"/>
    <cellStyle name="Normal 4 4 6 2" xfId="2169"/>
    <cellStyle name="Normal 4 4 6 3" xfId="3045"/>
    <cellStyle name="Normal 4 4 7" xfId="3039"/>
    <cellStyle name="Normal 4 5" xfId="2170"/>
    <cellStyle name="Normal 4 5 2" xfId="2171"/>
    <cellStyle name="Normal 4 5 2 2" xfId="2172"/>
    <cellStyle name="Normal 4 5 2 3" xfId="3047"/>
    <cellStyle name="Normal 4 5 3" xfId="2173"/>
    <cellStyle name="Normal 4 5 3 2" xfId="2174"/>
    <cellStyle name="Normal 4 5 3 3" xfId="3048"/>
    <cellStyle name="Normal 4 5 4" xfId="2175"/>
    <cellStyle name="Normal 4 5 4 2" xfId="2176"/>
    <cellStyle name="Normal 4 5 4 3" xfId="3049"/>
    <cellStyle name="Normal 4 5 5" xfId="2177"/>
    <cellStyle name="Normal 4 5 5 2" xfId="2178"/>
    <cellStyle name="Normal 4 5 5 3" xfId="3050"/>
    <cellStyle name="Normal 4 5 6" xfId="2179"/>
    <cellStyle name="Normal 4 5 6 2" xfId="2180"/>
    <cellStyle name="Normal 4 5 6 3" xfId="3051"/>
    <cellStyle name="Normal 4 5 7" xfId="3046"/>
    <cellStyle name="Normal 4 6" xfId="2181"/>
    <cellStyle name="Normal 4 6 2" xfId="2182"/>
    <cellStyle name="Normal 4 6 2 2" xfId="2183"/>
    <cellStyle name="Normal 4 6 2 3" xfId="3053"/>
    <cellStyle name="Normal 4 6 3" xfId="2184"/>
    <cellStyle name="Normal 4 6 3 2" xfId="2185"/>
    <cellStyle name="Normal 4 6 3 3" xfId="3054"/>
    <cellStyle name="Normal 4 6 4" xfId="2186"/>
    <cellStyle name="Normal 4 6 4 2" xfId="2187"/>
    <cellStyle name="Normal 4 6 4 3" xfId="3055"/>
    <cellStyle name="Normal 4 6 5" xfId="2188"/>
    <cellStyle name="Normal 4 6 5 2" xfId="2189"/>
    <cellStyle name="Normal 4 6 5 3" xfId="3056"/>
    <cellStyle name="Normal 4 6 6" xfId="3052"/>
    <cellStyle name="Normal 4 7" xfId="2190"/>
    <cellStyle name="Normal 4 7 2" xfId="2191"/>
    <cellStyle name="Normal 4 7 3" xfId="3057"/>
    <cellStyle name="Normal 4 8" xfId="2192"/>
    <cellStyle name="Normal 4 8 2" xfId="2193"/>
    <cellStyle name="Normal 4 8 3" xfId="3058"/>
    <cellStyle name="Normal 4 9" xfId="2194"/>
    <cellStyle name="Normal 4 9 2" xfId="2195"/>
    <cellStyle name="Normal 4 9 3" xfId="3059"/>
    <cellStyle name="Normal 5" xfId="2196"/>
    <cellStyle name="Normal 5 2" xfId="2197"/>
    <cellStyle name="Normal 5 3" xfId="2198"/>
    <cellStyle name="Normal 5 4" xfId="2199"/>
    <cellStyle name="Normal 6" xfId="2200"/>
    <cellStyle name="Normal 7" xfId="2201"/>
    <cellStyle name="Normal 8" xfId="2202"/>
    <cellStyle name="Normal 9" xfId="2203"/>
    <cellStyle name="Note 2" xfId="2204"/>
    <cellStyle name="Otsikko 1 2" xfId="2205"/>
    <cellStyle name="Otsikko 1 3" xfId="2206"/>
    <cellStyle name="Otsikko 1 4" xfId="2207"/>
    <cellStyle name="Otsikko 1 5" xfId="2208"/>
    <cellStyle name="Otsikko 1 6" xfId="2209"/>
    <cellStyle name="Otsikko 1 7" xfId="2210"/>
    <cellStyle name="Otsikko 10" xfId="2211"/>
    <cellStyle name="Otsikko 2 2" xfId="2212"/>
    <cellStyle name="Otsikko 2 3" xfId="2213"/>
    <cellStyle name="Otsikko 2 4" xfId="2214"/>
    <cellStyle name="Otsikko 2 5" xfId="2215"/>
    <cellStyle name="Otsikko 2 6" xfId="2216"/>
    <cellStyle name="Otsikko 2 7" xfId="2217"/>
    <cellStyle name="Otsikko 3 2" xfId="2218"/>
    <cellStyle name="Otsikko 3 3" xfId="2219"/>
    <cellStyle name="Otsikko 3 4" xfId="2220"/>
    <cellStyle name="Otsikko 3 5" xfId="2221"/>
    <cellStyle name="Otsikko 3 6" xfId="2222"/>
    <cellStyle name="Otsikko 3 7" xfId="2223"/>
    <cellStyle name="Otsikko 4 2" xfId="2224"/>
    <cellStyle name="Otsikko 4 3" xfId="2225"/>
    <cellStyle name="Otsikko 4 4" xfId="2226"/>
    <cellStyle name="Otsikko 4 5" xfId="2227"/>
    <cellStyle name="Otsikko 4 6" xfId="2228"/>
    <cellStyle name="Otsikko 4 7" xfId="2229"/>
    <cellStyle name="Otsikko 5" xfId="2230"/>
    <cellStyle name="Otsikko 6" xfId="2231"/>
    <cellStyle name="Otsikko 7" xfId="2232"/>
    <cellStyle name="Otsikko 8" xfId="2233"/>
    <cellStyle name="Otsikko 9" xfId="2234"/>
    <cellStyle name="Output 2" xfId="2235"/>
    <cellStyle name="Output 2 2" xfId="2236"/>
    <cellStyle name="Output 2 3" xfId="2237"/>
    <cellStyle name="Output 2 4" xfId="2238"/>
    <cellStyle name="Percent 10" xfId="2240"/>
    <cellStyle name="Percent 11" xfId="2241"/>
    <cellStyle name="Percent 12" xfId="2242"/>
    <cellStyle name="Percent 12 2" xfId="2243"/>
    <cellStyle name="Percent 12 3" xfId="3060"/>
    <cellStyle name="Percent 13" xfId="2244"/>
    <cellStyle name="Percent 13 2" xfId="2245"/>
    <cellStyle name="Percent 13 3" xfId="3061"/>
    <cellStyle name="Percent 14" xfId="2246"/>
    <cellStyle name="Percent 14 2" xfId="2247"/>
    <cellStyle name="Percent 14 3" xfId="3062"/>
    <cellStyle name="Percent 15" xfId="2248"/>
    <cellStyle name="Percent 2" xfId="2249"/>
    <cellStyle name="Percent 2 2" xfId="2250"/>
    <cellStyle name="Percent 2 2 2" xfId="2251"/>
    <cellStyle name="Percent 2 2 3" xfId="2252"/>
    <cellStyle name="Percent 2 2 3 2" xfId="2253"/>
    <cellStyle name="Percent 2 3" xfId="2254"/>
    <cellStyle name="Percent 2 4" xfId="2255"/>
    <cellStyle name="Percent 2 4 2" xfId="2256"/>
    <cellStyle name="Percent 2 4 3" xfId="2257"/>
    <cellStyle name="Percent 2 5" xfId="2258"/>
    <cellStyle name="Percent 3" xfId="2259"/>
    <cellStyle name="Percent 3 2" xfId="2260"/>
    <cellStyle name="Percent 3 2 2" xfId="2261"/>
    <cellStyle name="Percent 3 2 3" xfId="2262"/>
    <cellStyle name="Percent 3 3" xfId="2263"/>
    <cellStyle name="Percent 3 3 2" xfId="2264"/>
    <cellStyle name="Percent 3 4" xfId="2265"/>
    <cellStyle name="Percent 3 4 2" xfId="2266"/>
    <cellStyle name="Percent 3 4 2 2" xfId="2267"/>
    <cellStyle name="Percent 3 4 2 3" xfId="3064"/>
    <cellStyle name="Percent 3 4 3" xfId="2268"/>
    <cellStyle name="Percent 3 4 3 2" xfId="2269"/>
    <cellStyle name="Percent 3 4 3 3" xfId="3065"/>
    <cellStyle name="Percent 3 4 4" xfId="2270"/>
    <cellStyle name="Percent 3 4 4 2" xfId="2271"/>
    <cellStyle name="Percent 3 4 4 3" xfId="3066"/>
    <cellStyle name="Percent 3 4 5" xfId="2272"/>
    <cellStyle name="Percent 3 4 5 2" xfId="2273"/>
    <cellStyle name="Percent 3 4 5 3" xfId="3067"/>
    <cellStyle name="Percent 3 4 6" xfId="2274"/>
    <cellStyle name="Percent 3 4 7" xfId="3063"/>
    <cellStyle name="Percent 3 5" xfId="2275"/>
    <cellStyle name="Percent 3 6" xfId="2276"/>
    <cellStyle name="Percent 3 6 2" xfId="2277"/>
    <cellStyle name="Percent 3 6 2 2" xfId="2278"/>
    <cellStyle name="Percent 3 6 3" xfId="3068"/>
    <cellStyle name="Percent 4" xfId="2279"/>
    <cellStyle name="Percent 4 2" xfId="2280"/>
    <cellStyle name="Percent 4 2 2" xfId="2281"/>
    <cellStyle name="Percent 4 2 3" xfId="2282"/>
    <cellStyle name="Percent 4 2 3 2" xfId="2283"/>
    <cellStyle name="Percent 4 2 4" xfId="2284"/>
    <cellStyle name="Percent 4 2 4 2" xfId="2285"/>
    <cellStyle name="Percent 4 2 4 3" xfId="2286"/>
    <cellStyle name="Percent 4 2 5" xfId="2287"/>
    <cellStyle name="Percent 4 3" xfId="2288"/>
    <cellStyle name="Percent 4 4" xfId="2289"/>
    <cellStyle name="Percent 4 4 2" xfId="2290"/>
    <cellStyle name="Percent 4 4 2 2" xfId="2291"/>
    <cellStyle name="Percent 4 4 2 3" xfId="3070"/>
    <cellStyle name="Percent 4 4 3" xfId="2292"/>
    <cellStyle name="Percent 4 4 3 2" xfId="2293"/>
    <cellStyle name="Percent 4 4 3 3" xfId="3071"/>
    <cellStyle name="Percent 4 4 4" xfId="2294"/>
    <cellStyle name="Percent 4 4 4 2" xfId="2295"/>
    <cellStyle name="Percent 4 4 4 3" xfId="3072"/>
    <cellStyle name="Percent 4 4 5" xfId="2296"/>
    <cellStyle name="Percent 4 4 5 2" xfId="2297"/>
    <cellStyle name="Percent 4 4 5 3" xfId="3073"/>
    <cellStyle name="Percent 4 4 6" xfId="2298"/>
    <cellStyle name="Percent 4 4 6 2" xfId="2299"/>
    <cellStyle name="Percent 4 4 6 3" xfId="3074"/>
    <cellStyle name="Percent 4 4 7" xfId="2300"/>
    <cellStyle name="Percent 4 4 8" xfId="3069"/>
    <cellStyle name="Percent 4 5" xfId="2301"/>
    <cellStyle name="Percent 4 5 2" xfId="2302"/>
    <cellStyle name="Percent 4 5 2 2" xfId="2303"/>
    <cellStyle name="Percent 4 5 2 3" xfId="3076"/>
    <cellStyle name="Percent 4 5 3" xfId="2304"/>
    <cellStyle name="Percent 4 5 3 2" xfId="2305"/>
    <cellStyle name="Percent 4 5 3 3" xfId="3077"/>
    <cellStyle name="Percent 4 5 4" xfId="2306"/>
    <cellStyle name="Percent 4 5 4 2" xfId="2307"/>
    <cellStyle name="Percent 4 5 4 3" xfId="3078"/>
    <cellStyle name="Percent 4 5 5" xfId="2308"/>
    <cellStyle name="Percent 4 5 5 2" xfId="2309"/>
    <cellStyle name="Percent 4 5 5 3" xfId="3079"/>
    <cellStyle name="Percent 4 5 6" xfId="2310"/>
    <cellStyle name="Percent 4 5 6 2" xfId="2311"/>
    <cellStyle name="Percent 4 5 6 3" xfId="3080"/>
    <cellStyle name="Percent 4 5 7" xfId="2312"/>
    <cellStyle name="Percent 4 5 8" xfId="3075"/>
    <cellStyle name="Percent 4 6" xfId="2313"/>
    <cellStyle name="Percent 4 6 2" xfId="2314"/>
    <cellStyle name="Percent 4 6 2 2" xfId="2315"/>
    <cellStyle name="Percent 4 6 3" xfId="3081"/>
    <cellStyle name="Percent 4 7" xfId="2316"/>
    <cellStyle name="Percent 4 7 2" xfId="2317"/>
    <cellStyle name="Percent 4 7 3" xfId="2318"/>
    <cellStyle name="Percent 4 7 4" xfId="3082"/>
    <cellStyle name="Percent 4 8" xfId="2319"/>
    <cellStyle name="Percent 5" xfId="2320"/>
    <cellStyle name="Percent 5 2" xfId="2321"/>
    <cellStyle name="Percent 5 3" xfId="2322"/>
    <cellStyle name="Percent 5 4" xfId="2323"/>
    <cellStyle name="Percent 6" xfId="2324"/>
    <cellStyle name="Percent 6 2" xfId="2325"/>
    <cellStyle name="Percent 6 2 2" xfId="2326"/>
    <cellStyle name="Percent 6 2 3" xfId="3084"/>
    <cellStyle name="Percent 6 3" xfId="2327"/>
    <cellStyle name="Percent 6 3 2" xfId="2328"/>
    <cellStyle name="Percent 6 3 3" xfId="3085"/>
    <cellStyle name="Percent 6 4" xfId="2329"/>
    <cellStyle name="Percent 6 4 2" xfId="2330"/>
    <cellStyle name="Percent 6 4 3" xfId="3086"/>
    <cellStyle name="Percent 6 5" xfId="2331"/>
    <cellStyle name="Percent 6 5 2" xfId="2332"/>
    <cellStyle name="Percent 6 5 3" xfId="3087"/>
    <cellStyle name="Percent 6 6" xfId="2333"/>
    <cellStyle name="Percent 6 6 2" xfId="2334"/>
    <cellStyle name="Percent 6 6 3" xfId="3088"/>
    <cellStyle name="Percent 6 7" xfId="2335"/>
    <cellStyle name="Percent 6 8" xfId="3083"/>
    <cellStyle name="Percent 7" xfId="2336"/>
    <cellStyle name="Percent 8" xfId="2337"/>
    <cellStyle name="Percent 8 2" xfId="2338"/>
    <cellStyle name="Percent 8 3" xfId="2339"/>
    <cellStyle name="Percent 8 4" xfId="2340"/>
    <cellStyle name="Percent 8 5" xfId="3089"/>
    <cellStyle name="Percent 9" xfId="2341"/>
    <cellStyle name="Percent 9 2" xfId="2342"/>
    <cellStyle name="Pilkku_21" xfId="2343"/>
    <cellStyle name="Prosentti" xfId="2239" builtinId="5"/>
    <cellStyle name="Prosentti 10" xfId="2344"/>
    <cellStyle name="Prosentti 11" xfId="2345"/>
    <cellStyle name="Prosentti 12" xfId="2346"/>
    <cellStyle name="Prosentti 13" xfId="2347"/>
    <cellStyle name="Prosentti 14" xfId="2348"/>
    <cellStyle name="Prosentti 15" xfId="2349"/>
    <cellStyle name="Prosentti 16" xfId="2350"/>
    <cellStyle name="Prosentti 17" xfId="2351"/>
    <cellStyle name="Prosentti 18" xfId="2352"/>
    <cellStyle name="Prosentti 19" xfId="2353"/>
    <cellStyle name="Prosentti 2" xfId="2354"/>
    <cellStyle name="Prosentti 2 2" xfId="2355"/>
    <cellStyle name="Prosentti 2 2 2" xfId="2356"/>
    <cellStyle name="Prosentti 2 3" xfId="2357"/>
    <cellStyle name="Prosentti 2 3 2" xfId="2358"/>
    <cellStyle name="Prosentti 2 3 2 2" xfId="2359"/>
    <cellStyle name="Prosentti 2 3 3" xfId="2360"/>
    <cellStyle name="Prosentti 2 3 4" xfId="2361"/>
    <cellStyle name="Prosentti 2 4" xfId="2362"/>
    <cellStyle name="Prosentti 2 5" xfId="2363"/>
    <cellStyle name="Prosentti 20" xfId="2364"/>
    <cellStyle name="Prosentti 21" xfId="2365"/>
    <cellStyle name="Prosentti 22" xfId="2366"/>
    <cellStyle name="Prosentti 23" xfId="2367"/>
    <cellStyle name="Prosentti 24" xfId="2368"/>
    <cellStyle name="Prosentti 25" xfId="2369"/>
    <cellStyle name="Prosentti 26" xfId="2370"/>
    <cellStyle name="Prosentti 27" xfId="2371"/>
    <cellStyle name="Prosentti 28" xfId="2372"/>
    <cellStyle name="Prosentti 3" xfId="2373"/>
    <cellStyle name="Prosentti 3 2" xfId="2374"/>
    <cellStyle name="Prosentti 3 2 2" xfId="2375"/>
    <cellStyle name="Prosentti 3 2 3" xfId="2376"/>
    <cellStyle name="Prosentti 3 3" xfId="2377"/>
    <cellStyle name="Prosentti 3 4" xfId="2378"/>
    <cellStyle name="Prosentti 3 4 2" xfId="2379"/>
    <cellStyle name="Prosentti 30" xfId="2380"/>
    <cellStyle name="Prosentti 4" xfId="2381"/>
    <cellStyle name="Prosentti 4 2" xfId="2382"/>
    <cellStyle name="Prosentti 4 2 2" xfId="2383"/>
    <cellStyle name="Prosentti 5" xfId="2384"/>
    <cellStyle name="Prosentti 5 2" xfId="2385"/>
    <cellStyle name="Prosentti 6" xfId="2386"/>
    <cellStyle name="Prosentti 6 2" xfId="2387"/>
    <cellStyle name="Prosentti 7" xfId="2388"/>
    <cellStyle name="Prosentti 7 2" xfId="2389"/>
    <cellStyle name="Prosentti 9" xfId="2390"/>
    <cellStyle name="Prosentti 9 2" xfId="2391"/>
    <cellStyle name="Rubrik" xfId="2392"/>
    <cellStyle name="Rubrik 1" xfId="2393"/>
    <cellStyle name="Rubrik 1 2" xfId="2394"/>
    <cellStyle name="Rubrik 1 3" xfId="2395"/>
    <cellStyle name="Rubrik 1 4" xfId="2396"/>
    <cellStyle name="Rubrik 1 5" xfId="2397"/>
    <cellStyle name="Rubrik 1 6" xfId="2398"/>
    <cellStyle name="Rubrik 2" xfId="2399"/>
    <cellStyle name="Rubrik 2 2" xfId="2400"/>
    <cellStyle name="Rubrik 2 3" xfId="2401"/>
    <cellStyle name="Rubrik 2 4" xfId="2402"/>
    <cellStyle name="Rubrik 2 5" xfId="2403"/>
    <cellStyle name="Rubrik 2 6" xfId="2404"/>
    <cellStyle name="Rubrik 3" xfId="2405"/>
    <cellStyle name="Rubrik 3 2" xfId="2406"/>
    <cellStyle name="Rubrik 3 3" xfId="2407"/>
    <cellStyle name="Rubrik 3 4" xfId="2408"/>
    <cellStyle name="Rubrik 3 5" xfId="2409"/>
    <cellStyle name="Rubrik 3 6" xfId="2410"/>
    <cellStyle name="Rubrik 4" xfId="2411"/>
    <cellStyle name="Rubrik 4 2" xfId="2412"/>
    <cellStyle name="Rubrik 4 3" xfId="2413"/>
    <cellStyle name="Rubrik 4 4" xfId="2414"/>
    <cellStyle name="Rubrik 4 5" xfId="2415"/>
    <cellStyle name="Rubrik 4 6" xfId="2416"/>
    <cellStyle name="Rubrik 5" xfId="2417"/>
    <cellStyle name="Rubrik 6" xfId="2418"/>
    <cellStyle name="Rubrik 7" xfId="2419"/>
    <cellStyle name="Rubrik 8" xfId="2420"/>
    <cellStyle name="Rubrik 9" xfId="2421"/>
    <cellStyle name="Rubrik_Ålands07" xfId="2422"/>
    <cellStyle name="Selittävä teksti 2" xfId="2423"/>
    <cellStyle name="Selittävä teksti 3" xfId="2424"/>
    <cellStyle name="Selittävä teksti 4" xfId="2425"/>
    <cellStyle name="Selittävä teksti 5" xfId="2426"/>
    <cellStyle name="Selittävä teksti 6" xfId="2427"/>
    <cellStyle name="Selittävä teksti 7" xfId="2428"/>
    <cellStyle name="Summa 2" xfId="2429"/>
    <cellStyle name="Summa 2 2" xfId="2430"/>
    <cellStyle name="Summa 3" xfId="2431"/>
    <cellStyle name="Summa 4" xfId="2432"/>
    <cellStyle name="Summa 5" xfId="2433"/>
    <cellStyle name="Summa 6" xfId="2434"/>
    <cellStyle name="Summa 7" xfId="2435"/>
    <cellStyle name="Syöttö 2" xfId="2436"/>
    <cellStyle name="Syöttö 3" xfId="2437"/>
    <cellStyle name="Syöttö 4" xfId="2438"/>
    <cellStyle name="Syöttö 5" xfId="2439"/>
    <cellStyle name="Syöttö 6" xfId="2440"/>
    <cellStyle name="Syöttö 7" xfId="2441"/>
    <cellStyle name="Tarkistussolu 2" xfId="2442"/>
    <cellStyle name="Tarkistussolu 3" xfId="2443"/>
    <cellStyle name="Tarkistussolu 4" xfId="2444"/>
    <cellStyle name="Tarkistussolu 5" xfId="2445"/>
    <cellStyle name="Tarkistussolu 6" xfId="2446"/>
    <cellStyle name="Tarkistussolu 7" xfId="2447"/>
    <cellStyle name="Title 2" xfId="2448"/>
    <cellStyle name="Total 2" xfId="2449"/>
    <cellStyle name="Total 2 2" xfId="2450"/>
    <cellStyle name="Total 2 3" xfId="2451"/>
    <cellStyle name="Total 2 4" xfId="2452"/>
    <cellStyle name="Tulostus 2" xfId="2453"/>
    <cellStyle name="Tulostus 3" xfId="2454"/>
    <cellStyle name="Tulostus 4" xfId="2455"/>
    <cellStyle name="Tulostus 5" xfId="2456"/>
    <cellStyle name="Tulostus 6" xfId="2457"/>
    <cellStyle name="Tulostus 7" xfId="2458"/>
    <cellStyle name="Tusental (0)_Obligationer 2002" xfId="2459"/>
    <cellStyle name="Utdata" xfId="2460"/>
    <cellStyle name="Utdata 2" xfId="2461"/>
    <cellStyle name="Utdata 3" xfId="2462"/>
    <cellStyle name="Utdata 4" xfId="2463"/>
    <cellStyle name="Utdata 5" xfId="2464"/>
    <cellStyle name="Utdata 6" xfId="2465"/>
    <cellStyle name="Valuta (0)_Obligationer 2002" xfId="2466"/>
    <cellStyle name="Warning Text 2" xfId="2467"/>
    <cellStyle name="Warning Text 2 2" xfId="2468"/>
    <cellStyle name="Warning Text 2 3" xfId="2469"/>
    <cellStyle name="Warning Text 2 4" xfId="2470"/>
    <cellStyle name="Varningstext" xfId="2471"/>
    <cellStyle name="Varoitusteksti 2" xfId="2472"/>
    <cellStyle name="Varoitusteksti 3" xfId="2473"/>
    <cellStyle name="Varoitusteksti 4" xfId="2474"/>
    <cellStyle name="Varoitusteksti 5" xfId="2475"/>
    <cellStyle name="Varoitusteksti 6" xfId="2476"/>
    <cellStyle name="Varoitusteksti 7" xfId="2477"/>
  </cellStyles>
  <dxfs count="0"/>
  <tableStyles count="0" defaultTableStyle="TableStyleMedium9" defaultPivotStyle="PivotStyleLight16"/>
  <colors>
    <mruColors>
      <color rgb="FF003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Fiva">
  <a:themeElements>
    <a:clrScheme name="FIVA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0E672"/>
      </a:accent1>
      <a:accent2>
        <a:srgbClr val="95A3AB"/>
      </a:accent2>
      <a:accent3>
        <a:srgbClr val="AECB7E"/>
      </a:accent3>
      <a:accent4>
        <a:srgbClr val="9A5394"/>
      </a:accent4>
      <a:accent5>
        <a:srgbClr val="95B6DF"/>
      </a:accent5>
      <a:accent6>
        <a:srgbClr val="C7DBAA"/>
      </a:accent6>
      <a:hlink>
        <a:srgbClr val="A7A9AC"/>
      </a:hlink>
      <a:folHlink>
        <a:srgbClr val="6079A6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AP83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109.77734375" style="14" customWidth="1"/>
    <col min="4" max="5" width="20.6640625" style="14" customWidth="1"/>
    <col min="6" max="6" width="16" style="14" customWidth="1"/>
    <col min="7" max="13" width="15.77734375" style="14" customWidth="1"/>
    <col min="14" max="42" width="9.33203125" customWidth="1"/>
    <col min="43" max="16384" width="9.33203125" style="14"/>
  </cols>
  <sheetData>
    <row r="1" spans="1:42" s="7" customFormat="1" ht="15.6">
      <c r="A1" s="146" t="s">
        <v>322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</row>
    <row r="2" spans="1:42" s="7" customFormat="1">
      <c r="A2" s="147" t="s">
        <v>323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s="7" customFormat="1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s="7" customFormat="1">
      <c r="A4" s="165" t="s">
        <v>183</v>
      </c>
      <c r="B4" s="166"/>
      <c r="C4" s="166"/>
      <c r="D4" s="169" t="s">
        <v>68</v>
      </c>
      <c r="E4" s="166"/>
      <c r="F4" s="166"/>
      <c r="G4" s="169"/>
      <c r="H4" s="169"/>
      <c r="I4" s="169"/>
      <c r="J4" s="169"/>
      <c r="K4" s="169"/>
      <c r="L4" s="169"/>
      <c r="M4" s="16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s="7" customFormat="1">
      <c r="A5" s="166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s="7" customFormat="1">
      <c r="A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2" s="7" customFormat="1">
      <c r="A7" s="15" t="s">
        <v>75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7" customFormat="1">
      <c r="A8" s="8"/>
      <c r="B8" s="7" t="s">
        <v>74</v>
      </c>
      <c r="D8" s="59">
        <v>615144.16687394469</v>
      </c>
      <c r="E8" s="59">
        <v>577749.68471795111</v>
      </c>
      <c r="F8" s="59">
        <v>532239.51827000012</v>
      </c>
      <c r="G8" s="59">
        <v>549920.74588000006</v>
      </c>
      <c r="H8" s="57">
        <v>583612.87707597704</v>
      </c>
      <c r="I8" s="57">
        <v>585402.15414858458</v>
      </c>
      <c r="J8" s="57">
        <v>666153.17583999992</v>
      </c>
      <c r="K8" s="57">
        <v>640977.18781000003</v>
      </c>
      <c r="L8" s="57">
        <v>547737.4135400001</v>
      </c>
      <c r="M8" s="57">
        <v>515990.22299999994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7" customFormat="1">
      <c r="A9" s="8"/>
      <c r="B9" s="7" t="s">
        <v>158</v>
      </c>
      <c r="D9" s="28"/>
      <c r="E9" s="28"/>
      <c r="F9" s="28"/>
      <c r="G9" s="28"/>
      <c r="H9" s="53"/>
      <c r="I9" s="53"/>
      <c r="J9" s="57">
        <v>-94945.088999999993</v>
      </c>
      <c r="K9" s="57">
        <v>-102000.925</v>
      </c>
      <c r="L9" s="57">
        <v>-109920.43000000002</v>
      </c>
      <c r="M9" s="57">
        <v>-100001.40800000001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7" customFormat="1">
      <c r="A10" s="8"/>
      <c r="B10" s="7" t="s">
        <v>34</v>
      </c>
      <c r="D10" s="59">
        <v>-3208.2165639715095</v>
      </c>
      <c r="E10" s="59">
        <v>-3404.3409732671698</v>
      </c>
      <c r="F10" s="59">
        <v>-3990.1464299503</v>
      </c>
      <c r="G10" s="59">
        <v>-3985.2768490264302</v>
      </c>
      <c r="H10" s="57">
        <v>-4120.99833385888</v>
      </c>
      <c r="I10" s="57">
        <v>-3816.5941393180001</v>
      </c>
      <c r="J10" s="57">
        <v>-3796.9894364899701</v>
      </c>
      <c r="K10" s="57">
        <v>-4095.4472087006698</v>
      </c>
      <c r="L10" s="57">
        <v>-3179.0627286524204</v>
      </c>
      <c r="M10" s="57">
        <v>-2806.5597958056401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7" customFormat="1">
      <c r="A11" s="8"/>
      <c r="B11" s="24" t="s">
        <v>2</v>
      </c>
      <c r="C11" s="24"/>
      <c r="D11" s="59">
        <v>-6717.6146800000079</v>
      </c>
      <c r="E11" s="59">
        <v>1367.6607100000072</v>
      </c>
      <c r="F11" s="59">
        <v>-334.91067000000368</v>
      </c>
      <c r="G11" s="59">
        <v>372.67599000000001</v>
      </c>
      <c r="H11" s="57">
        <v>-700.56758000000013</v>
      </c>
      <c r="I11" s="57">
        <v>476.73569000000003</v>
      </c>
      <c r="J11" s="57">
        <v>-445.58911000000001</v>
      </c>
      <c r="K11" s="57">
        <v>-169.67900000000003</v>
      </c>
      <c r="L11" s="57">
        <v>-1902.9169999999999</v>
      </c>
      <c r="M11" s="57">
        <v>222.77200000000005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7" customFormat="1" ht="13.8" thickBot="1">
      <c r="A12" s="8"/>
      <c r="B12" s="7" t="s">
        <v>34</v>
      </c>
      <c r="D12" s="60">
        <v>0</v>
      </c>
      <c r="E12" s="60">
        <v>0</v>
      </c>
      <c r="F12" s="60">
        <v>0</v>
      </c>
      <c r="G12" s="60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-11.33333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7" customFormat="1" ht="13.8" thickTop="1">
      <c r="A13" s="8"/>
      <c r="B13" s="7" t="s">
        <v>4</v>
      </c>
      <c r="D13" s="31">
        <v>605218.33562997321</v>
      </c>
      <c r="E13" s="31">
        <v>575713.00445468386</v>
      </c>
      <c r="F13" s="31">
        <f>SUM(F8:F12)</f>
        <v>527914.46117004985</v>
      </c>
      <c r="G13" s="31">
        <f>SUM(G8:G12)</f>
        <v>546308.14502097364</v>
      </c>
      <c r="H13" s="54">
        <f t="shared" ref="H13:M13" si="1">SUM(H8:H12)</f>
        <v>578791.3111621181</v>
      </c>
      <c r="I13" s="54">
        <f t="shared" si="1"/>
        <v>582062.2956992666</v>
      </c>
      <c r="J13" s="54">
        <f t="shared" si="1"/>
        <v>566965.50829350995</v>
      </c>
      <c r="K13" s="54">
        <f t="shared" si="1"/>
        <v>534711.13660129928</v>
      </c>
      <c r="L13" s="54">
        <f t="shared" si="1"/>
        <v>432735.00381134759</v>
      </c>
      <c r="M13" s="54">
        <f t="shared" si="1"/>
        <v>413393.69387419429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7" customFormat="1" ht="3.9" customHeight="1">
      <c r="A14" s="8"/>
      <c r="D14" s="28"/>
      <c r="E14" s="28"/>
      <c r="F14" s="28"/>
      <c r="G14" s="28"/>
      <c r="H14" s="53"/>
      <c r="I14" s="53"/>
      <c r="J14" s="53"/>
      <c r="K14" s="53"/>
      <c r="L14" s="53"/>
      <c r="M14" s="5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7" customFormat="1">
      <c r="A15" s="41" t="s">
        <v>128</v>
      </c>
      <c r="B15" s="42"/>
      <c r="C15" s="42"/>
      <c r="D15" s="28"/>
      <c r="E15" s="28"/>
      <c r="F15" s="28"/>
      <c r="G15" s="28"/>
      <c r="H15" s="53"/>
      <c r="I15" s="53"/>
      <c r="J15" s="53"/>
      <c r="K15" s="53"/>
      <c r="L15" s="53"/>
      <c r="M15" s="5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7" customFormat="1">
      <c r="A16" s="43"/>
      <c r="B16" s="42" t="s">
        <v>36</v>
      </c>
      <c r="C16" s="42"/>
      <c r="D16" s="59">
        <v>0</v>
      </c>
      <c r="E16" s="59">
        <v>-3522</v>
      </c>
      <c r="F16" s="59">
        <v>52.362000000000002</v>
      </c>
      <c r="G16" s="59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1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7" customFormat="1" ht="13.8" thickBot="1">
      <c r="A17" s="43"/>
      <c r="B17" s="42" t="s">
        <v>34</v>
      </c>
      <c r="C17" s="42"/>
      <c r="D17" s="60">
        <v>0</v>
      </c>
      <c r="E17" s="60">
        <v>0</v>
      </c>
      <c r="F17" s="60">
        <v>0</v>
      </c>
      <c r="G17" s="60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7" customFormat="1" ht="13.8" thickTop="1">
      <c r="A18" s="43"/>
      <c r="B18" s="42" t="s">
        <v>4</v>
      </c>
      <c r="C18" s="42"/>
      <c r="D18" s="31">
        <v>0</v>
      </c>
      <c r="E18" s="31">
        <v>-3522</v>
      </c>
      <c r="F18" s="31">
        <f>F16+F17</f>
        <v>52.362000000000002</v>
      </c>
      <c r="G18" s="31">
        <f>G16+G17</f>
        <v>0</v>
      </c>
      <c r="H18" s="54">
        <f t="shared" ref="H18:M18" si="2">H16+H17</f>
        <v>0</v>
      </c>
      <c r="I18" s="54">
        <f t="shared" si="2"/>
        <v>0</v>
      </c>
      <c r="J18" s="54">
        <f t="shared" si="2"/>
        <v>0</v>
      </c>
      <c r="K18" s="54">
        <f t="shared" si="2"/>
        <v>0</v>
      </c>
      <c r="L18" s="54">
        <f t="shared" si="2"/>
        <v>0</v>
      </c>
      <c r="M18" s="54">
        <f t="shared" si="2"/>
        <v>1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7" customFormat="1" ht="3.9" customHeight="1">
      <c r="A19" s="43"/>
      <c r="B19" s="44"/>
      <c r="C19" s="42"/>
      <c r="D19" s="25"/>
      <c r="E19" s="25"/>
      <c r="F19" s="25"/>
      <c r="G19" s="25"/>
      <c r="H19" s="55"/>
      <c r="I19" s="55"/>
      <c r="J19" s="55"/>
      <c r="K19" s="55"/>
      <c r="L19" s="55"/>
      <c r="M19" s="55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7" customFormat="1">
      <c r="A20" s="41" t="s">
        <v>156</v>
      </c>
      <c r="B20" s="44"/>
      <c r="C20" s="42"/>
      <c r="D20" s="59">
        <v>-15644.656344974599</v>
      </c>
      <c r="E20" s="59">
        <v>16460.67250454265</v>
      </c>
      <c r="F20" s="59">
        <v>17548.352715281231</v>
      </c>
      <c r="G20" s="59">
        <v>38233.483347934518</v>
      </c>
      <c r="H20" s="57">
        <v>50857.823448164425</v>
      </c>
      <c r="I20" s="57">
        <v>54679.358185746445</v>
      </c>
      <c r="J20" s="57">
        <v>37469.068172307772</v>
      </c>
      <c r="K20" s="57">
        <v>23935.911830332152</v>
      </c>
      <c r="L20" s="57">
        <v>37117.284901627907</v>
      </c>
      <c r="M20" s="57">
        <v>35092.875588886804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7" customFormat="1" ht="3.9" customHeight="1">
      <c r="A21" s="43"/>
      <c r="B21" s="42"/>
      <c r="C21" s="42"/>
      <c r="D21" s="25"/>
      <c r="E21" s="25"/>
      <c r="F21" s="25"/>
      <c r="G21" s="25"/>
      <c r="H21" s="55"/>
      <c r="I21" s="55"/>
      <c r="J21" s="55"/>
      <c r="K21" s="55"/>
      <c r="L21" s="55"/>
      <c r="M21" s="5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7" customFormat="1">
      <c r="A22" s="41" t="s">
        <v>76</v>
      </c>
      <c r="B22" s="44"/>
      <c r="C22" s="42"/>
      <c r="D22" s="25"/>
      <c r="E22" s="25"/>
      <c r="F22" s="25"/>
      <c r="G22" s="25"/>
      <c r="H22" s="55"/>
      <c r="I22" s="55"/>
      <c r="J22" s="55"/>
      <c r="K22" s="55"/>
      <c r="L22" s="55"/>
      <c r="M22" s="55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7" customFormat="1">
      <c r="A23" s="43"/>
      <c r="B23" s="42" t="s">
        <v>72</v>
      </c>
      <c r="C23" s="42"/>
      <c r="D23" s="59">
        <v>-433799.99294999987</v>
      </c>
      <c r="E23" s="59">
        <v>-419649.08749000006</v>
      </c>
      <c r="F23" s="59">
        <v>-408555.22156000003</v>
      </c>
      <c r="G23" s="59">
        <v>-404388.22139999998</v>
      </c>
      <c r="H23" s="57">
        <v>-402147.16337999998</v>
      </c>
      <c r="I23" s="57">
        <v>-366562.99691000005</v>
      </c>
      <c r="J23" s="57">
        <v>-451609.72274</v>
      </c>
      <c r="K23" s="57">
        <v>-432816.10839999997</v>
      </c>
      <c r="L23" s="57">
        <v>-426560.59043999994</v>
      </c>
      <c r="M23" s="57">
        <v>-381738.95606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7" customFormat="1">
      <c r="A24" s="43"/>
      <c r="B24" s="7" t="s">
        <v>158</v>
      </c>
      <c r="C24" s="42"/>
      <c r="D24" s="28"/>
      <c r="E24" s="28">
        <v>0</v>
      </c>
      <c r="F24" s="28"/>
      <c r="G24" s="28"/>
      <c r="H24" s="53"/>
      <c r="I24" s="53"/>
      <c r="J24" s="57">
        <v>94945.088999999993</v>
      </c>
      <c r="K24" s="57">
        <v>102000.925</v>
      </c>
      <c r="L24" s="57">
        <v>109920.43000000002</v>
      </c>
      <c r="M24" s="57">
        <v>100001.40800000001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7" customFormat="1">
      <c r="A25" s="43"/>
      <c r="B25" s="42" t="s">
        <v>34</v>
      </c>
      <c r="C25" s="42"/>
      <c r="D25" s="59">
        <v>1631.102144</v>
      </c>
      <c r="E25" s="59">
        <v>1760.8281199999999</v>
      </c>
      <c r="F25" s="59">
        <v>1569.846376</v>
      </c>
      <c r="G25" s="59">
        <v>1491.3829000000001</v>
      </c>
      <c r="H25" s="57">
        <v>1345.5043520000002</v>
      </c>
      <c r="I25" s="57">
        <v>2175.3711599200001</v>
      </c>
      <c r="J25" s="57">
        <v>3490.9603484400004</v>
      </c>
      <c r="K25" s="57">
        <v>2258.58037784</v>
      </c>
      <c r="L25" s="57">
        <v>2376.3034407200003</v>
      </c>
      <c r="M25" s="57">
        <v>2235.1989700000004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7" customFormat="1">
      <c r="A26" s="43"/>
      <c r="B26" s="42" t="s">
        <v>69</v>
      </c>
      <c r="C26" s="42"/>
      <c r="D26" s="59">
        <v>-102338.55181</v>
      </c>
      <c r="E26" s="59">
        <v>-200424.42721000002</v>
      </c>
      <c r="F26" s="59">
        <v>-96264.194030000072</v>
      </c>
      <c r="G26" s="59">
        <v>-56346.099149999944</v>
      </c>
      <c r="H26" s="57">
        <v>-58753.199597705476</v>
      </c>
      <c r="I26" s="57">
        <v>-108652.29913229456</v>
      </c>
      <c r="J26" s="57">
        <v>-155336.21299000006</v>
      </c>
      <c r="K26" s="57">
        <v>-168812.38785999999</v>
      </c>
      <c r="L26" s="57">
        <v>-137245.85557842974</v>
      </c>
      <c r="M26" s="57">
        <v>-204569.0121922406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7" customFormat="1" ht="13.8" thickBot="1">
      <c r="A27" s="43"/>
      <c r="B27" s="42" t="s">
        <v>34</v>
      </c>
      <c r="C27" s="42"/>
      <c r="D27" s="60">
        <v>-252.54736399999999</v>
      </c>
      <c r="E27" s="60">
        <v>48.25</v>
      </c>
      <c r="F27" s="60">
        <v>727.65169000000003</v>
      </c>
      <c r="G27" s="60">
        <v>-310.31200000000001</v>
      </c>
      <c r="H27" s="58">
        <v>-37.55818000000005</v>
      </c>
      <c r="I27" s="58">
        <v>-753.92962999999975</v>
      </c>
      <c r="J27" s="58">
        <v>-1693.05429</v>
      </c>
      <c r="K27" s="58">
        <v>-11.53895</v>
      </c>
      <c r="L27" s="58">
        <v>-479.61166262031907</v>
      </c>
      <c r="M27" s="58">
        <v>-1377.4289100654501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7" customFormat="1" ht="13.8" thickTop="1">
      <c r="A28" s="43"/>
      <c r="B28" s="44" t="s">
        <v>4</v>
      </c>
      <c r="C28" s="44"/>
      <c r="D28" s="32">
        <f t="shared" ref="D28:M28" si="3">SUM(D23:D27)</f>
        <v>-534759.98997999984</v>
      </c>
      <c r="E28" s="32">
        <f t="shared" si="3"/>
        <v>-618264.4365800001</v>
      </c>
      <c r="F28" s="32">
        <f t="shared" si="3"/>
        <v>-502521.91752400011</v>
      </c>
      <c r="G28" s="32">
        <f t="shared" si="3"/>
        <v>-459553.2496499999</v>
      </c>
      <c r="H28" s="56">
        <f t="shared" si="3"/>
        <v>-459592.41680570546</v>
      </c>
      <c r="I28" s="56">
        <f t="shared" si="3"/>
        <v>-473793.85451237462</v>
      </c>
      <c r="J28" s="56">
        <f t="shared" si="3"/>
        <v>-510202.94067156012</v>
      </c>
      <c r="K28" s="56">
        <f t="shared" si="3"/>
        <v>-497380.52983216004</v>
      </c>
      <c r="L28" s="56">
        <f t="shared" si="3"/>
        <v>-451989.32424032991</v>
      </c>
      <c r="M28" s="56">
        <f t="shared" si="3"/>
        <v>-485448.79019230604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7" customFormat="1" ht="3.9" customHeight="1">
      <c r="A29" s="43"/>
      <c r="B29" s="44"/>
      <c r="C29" s="44"/>
      <c r="D29" s="25"/>
      <c r="E29" s="25"/>
      <c r="F29" s="25"/>
      <c r="G29" s="25"/>
      <c r="H29" s="55"/>
      <c r="I29" s="55"/>
      <c r="J29" s="55"/>
      <c r="K29" s="55"/>
      <c r="L29" s="55"/>
      <c r="M29" s="5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7" customFormat="1">
      <c r="A30" s="41" t="s">
        <v>135</v>
      </c>
      <c r="B30" s="44"/>
      <c r="C30" s="44"/>
      <c r="D30" s="25"/>
      <c r="E30" s="25"/>
      <c r="F30" s="25"/>
      <c r="G30" s="25"/>
      <c r="H30" s="55"/>
      <c r="I30" s="55"/>
      <c r="J30" s="55"/>
      <c r="K30" s="55"/>
      <c r="L30" s="55"/>
      <c r="M30" s="55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7" customFormat="1">
      <c r="A31" s="43"/>
      <c r="B31" s="44" t="s">
        <v>36</v>
      </c>
      <c r="C31" s="44"/>
      <c r="D31" s="59">
        <v>81442.210330000002</v>
      </c>
      <c r="E31" s="59">
        <v>78679.938515000016</v>
      </c>
      <c r="F31" s="59">
        <v>77319.990184000009</v>
      </c>
      <c r="G31" s="59">
        <v>76242.281564999997</v>
      </c>
      <c r="H31" s="57">
        <v>74445.600967750084</v>
      </c>
      <c r="I31" s="57">
        <v>69968.978917865403</v>
      </c>
      <c r="J31" s="57">
        <v>67951.987796827147</v>
      </c>
      <c r="K31" s="57">
        <v>63858.865660825868</v>
      </c>
      <c r="L31" s="57">
        <v>62351.802560249991</v>
      </c>
      <c r="M31" s="57">
        <v>60945.434469766398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7" customFormat="1" ht="13.8" thickBot="1">
      <c r="A32" s="43"/>
      <c r="B32" s="42" t="s">
        <v>34</v>
      </c>
      <c r="C32" s="44"/>
      <c r="D32" s="60">
        <v>-45.806374999999996</v>
      </c>
      <c r="E32" s="60">
        <v>-47.456189999999992</v>
      </c>
      <c r="F32" s="60">
        <v>-42.601980000000005</v>
      </c>
      <c r="G32" s="60">
        <v>-55.000999999999998</v>
      </c>
      <c r="H32" s="58">
        <v>-46.016850000000005</v>
      </c>
      <c r="I32" s="58">
        <v>-65.353555</v>
      </c>
      <c r="J32" s="58">
        <v>-157.13972820649116</v>
      </c>
      <c r="K32" s="58">
        <v>-161.11199211650268</v>
      </c>
      <c r="L32" s="58">
        <v>-186.20528214354997</v>
      </c>
      <c r="M32" s="58">
        <v>-270.12425972037624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7" customFormat="1" ht="13.8" thickTop="1">
      <c r="A33" s="43"/>
      <c r="B33" s="44" t="s">
        <v>4</v>
      </c>
      <c r="C33" s="44"/>
      <c r="D33" s="32">
        <v>81396.403955000002</v>
      </c>
      <c r="E33" s="32">
        <f>E31+E32</f>
        <v>78632.482325000019</v>
      </c>
      <c r="F33" s="32">
        <f>F31+F32</f>
        <v>77277.388204000003</v>
      </c>
      <c r="G33" s="32">
        <f t="shared" ref="G33:M33" si="4">G31+G32</f>
        <v>76187.280564999994</v>
      </c>
      <c r="H33" s="56">
        <f t="shared" si="4"/>
        <v>74399.584117750084</v>
      </c>
      <c r="I33" s="56">
        <f t="shared" si="4"/>
        <v>69903.625362865409</v>
      </c>
      <c r="J33" s="56">
        <f t="shared" si="4"/>
        <v>67794.84806862066</v>
      </c>
      <c r="K33" s="56">
        <f t="shared" si="4"/>
        <v>63697.753668709367</v>
      </c>
      <c r="L33" s="56">
        <f t="shared" si="4"/>
        <v>62165.597278106441</v>
      </c>
      <c r="M33" s="56">
        <f t="shared" si="4"/>
        <v>60675.310210046024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7" customFormat="1" ht="3.9" customHeight="1">
      <c r="A34" s="43"/>
      <c r="B34" s="44"/>
      <c r="C34" s="44"/>
      <c r="D34" s="25"/>
      <c r="E34" s="25"/>
      <c r="F34" s="25"/>
      <c r="G34" s="25"/>
      <c r="H34" s="55"/>
      <c r="I34" s="55"/>
      <c r="J34" s="55"/>
      <c r="K34" s="55"/>
      <c r="L34" s="55"/>
      <c r="M34" s="55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7" customFormat="1">
      <c r="A35" s="41" t="s">
        <v>129</v>
      </c>
      <c r="B35" s="42"/>
      <c r="C35" s="44"/>
      <c r="D35" s="25"/>
      <c r="E35" s="25"/>
      <c r="F35" s="25"/>
      <c r="G35" s="25"/>
      <c r="H35" s="55"/>
      <c r="I35" s="55"/>
      <c r="J35" s="55"/>
      <c r="K35" s="55"/>
      <c r="L35" s="55"/>
      <c r="M35" s="5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7" customFormat="1">
      <c r="A36" s="43"/>
      <c r="B36" s="42" t="s">
        <v>36</v>
      </c>
      <c r="C36" s="44"/>
      <c r="D36" s="59">
        <v>59466.88156150376</v>
      </c>
      <c r="E36" s="59">
        <v>148560</v>
      </c>
      <c r="F36" s="59">
        <v>40217.493470000001</v>
      </c>
      <c r="G36" s="59">
        <v>-1721.2739999999994</v>
      </c>
      <c r="H36" s="57">
        <v>-28977</v>
      </c>
      <c r="I36" s="57">
        <v>6813.1651899999997</v>
      </c>
      <c r="J36" s="57">
        <v>21859.192070000001</v>
      </c>
      <c r="K36" s="57">
        <v>25231.182000000001</v>
      </c>
      <c r="L36" s="57">
        <v>50165.272945234072</v>
      </c>
      <c r="M36" s="57">
        <v>116020.52077183007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7" customFormat="1" ht="13.8" thickBot="1">
      <c r="A37" s="8"/>
      <c r="B37" s="7" t="s">
        <v>34</v>
      </c>
      <c r="C37" s="10"/>
      <c r="D37" s="60">
        <v>-2.9</v>
      </c>
      <c r="E37" s="60">
        <v>-79</v>
      </c>
      <c r="F37" s="60">
        <v>0</v>
      </c>
      <c r="G37" s="60">
        <v>-231.25600000000003</v>
      </c>
      <c r="H37" s="58">
        <v>0</v>
      </c>
      <c r="I37" s="58">
        <v>-158.73414</v>
      </c>
      <c r="J37" s="58">
        <v>0</v>
      </c>
      <c r="K37" s="58">
        <v>0</v>
      </c>
      <c r="L37" s="58">
        <v>-321.44799999999998</v>
      </c>
      <c r="M37" s="58">
        <v>-129.67168691999993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7" customFormat="1" ht="13.8" thickTop="1">
      <c r="A38" s="8"/>
      <c r="B38" s="7" t="s">
        <v>4</v>
      </c>
      <c r="C38" s="10"/>
      <c r="D38" s="32">
        <v>59463.981561503759</v>
      </c>
      <c r="E38" s="32">
        <f>E36+E37</f>
        <v>148481</v>
      </c>
      <c r="F38" s="32">
        <f>F36+F37</f>
        <v>40217.493470000001</v>
      </c>
      <c r="G38" s="32">
        <f t="shared" ref="G38:M38" si="5">G36+G37</f>
        <v>-1952.5299999999995</v>
      </c>
      <c r="H38" s="56">
        <f t="shared" si="5"/>
        <v>-28977</v>
      </c>
      <c r="I38" s="56">
        <f t="shared" si="5"/>
        <v>6654.4310500000001</v>
      </c>
      <c r="J38" s="56">
        <f t="shared" si="5"/>
        <v>21859.192070000001</v>
      </c>
      <c r="K38" s="56">
        <f t="shared" si="5"/>
        <v>25231.182000000001</v>
      </c>
      <c r="L38" s="56">
        <f t="shared" si="5"/>
        <v>49843.824945234075</v>
      </c>
      <c r="M38" s="56">
        <f t="shared" si="5"/>
        <v>115890.84908491006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7" customFormat="1">
      <c r="A39" s="8"/>
      <c r="C39" s="10"/>
      <c r="D39" s="10"/>
      <c r="E39" s="10"/>
      <c r="F39" s="10"/>
      <c r="G39" s="25"/>
      <c r="H39" s="25"/>
      <c r="I39" s="25"/>
      <c r="J39" s="25"/>
      <c r="K39" s="25"/>
      <c r="L39" s="25"/>
      <c r="M39" s="25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7" customFormat="1">
      <c r="A40" s="15"/>
      <c r="C40" s="10"/>
      <c r="D40" s="51">
        <f t="shared" ref="D40:L40" si="6">D38+D33+D28+D20+D18+D13</f>
        <v>195674.07482150255</v>
      </c>
      <c r="E40" s="51">
        <f t="shared" si="6"/>
        <v>197500.72270422638</v>
      </c>
      <c r="F40" s="51">
        <f t="shared" si="6"/>
        <v>160488.14003533102</v>
      </c>
      <c r="G40" s="51">
        <f t="shared" si="6"/>
        <v>199223.12928390823</v>
      </c>
      <c r="H40" s="51">
        <f>H38+H33+H28+H20+H18+H13</f>
        <v>215479.3019223272</v>
      </c>
      <c r="I40" s="51">
        <f t="shared" si="6"/>
        <v>239505.85578550387</v>
      </c>
      <c r="J40" s="51">
        <f t="shared" si="6"/>
        <v>183885.67593287828</v>
      </c>
      <c r="K40" s="51">
        <f t="shared" si="6"/>
        <v>150195.45426818077</v>
      </c>
      <c r="L40" s="51">
        <f t="shared" si="6"/>
        <v>129872.38669598609</v>
      </c>
      <c r="M40" s="51">
        <f>M38+M33+M28+M20+M18+M13</f>
        <v>139604.93856573111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2" customFormat="1" ht="3.9" customHeight="1">
      <c r="A41" s="1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4" spans="1:42" ht="15.6">
      <c r="A44" s="146" t="s">
        <v>333</v>
      </c>
      <c r="B44" s="153"/>
      <c r="C44" s="153"/>
    </row>
    <row r="45" spans="1:42">
      <c r="A45" s="152" t="s">
        <v>329</v>
      </c>
      <c r="B45" s="149"/>
      <c r="C45" s="149"/>
    </row>
    <row r="47" spans="1:42">
      <c r="A47" s="165" t="s">
        <v>197</v>
      </c>
      <c r="B47" s="166"/>
      <c r="C47" s="166"/>
      <c r="D47" s="165" t="s">
        <v>198</v>
      </c>
      <c r="E47" s="166"/>
      <c r="F47" s="171"/>
      <c r="G47" s="169"/>
      <c r="H47" s="169"/>
      <c r="I47" s="169"/>
      <c r="J47" s="169"/>
      <c r="K47" s="169"/>
      <c r="L47" s="169"/>
      <c r="M47" s="169"/>
    </row>
    <row r="48" spans="1:42">
      <c r="A48" s="166"/>
      <c r="B48" s="166"/>
      <c r="C48" s="166"/>
      <c r="D48" s="170">
        <v>2012</v>
      </c>
      <c r="E48" s="170">
        <v>2011</v>
      </c>
      <c r="F48" s="170">
        <f>E48-1</f>
        <v>2010</v>
      </c>
      <c r="G48" s="170">
        <f t="shared" ref="G48" si="7">F48-1</f>
        <v>2009</v>
      </c>
      <c r="H48" s="170">
        <f t="shared" ref="H48" si="8">G48-1</f>
        <v>2008</v>
      </c>
      <c r="I48" s="170">
        <f t="shared" ref="I48" si="9">H48-1</f>
        <v>2007</v>
      </c>
      <c r="J48" s="170">
        <f t="shared" ref="J48" si="10">I48-1</f>
        <v>2006</v>
      </c>
      <c r="K48" s="170">
        <f t="shared" ref="K48" si="11">J48-1</f>
        <v>2005</v>
      </c>
      <c r="L48" s="170">
        <f t="shared" ref="L48" si="12">K48-1</f>
        <v>2004</v>
      </c>
      <c r="M48" s="170">
        <f t="shared" ref="M48" si="13">L48-1</f>
        <v>2003</v>
      </c>
    </row>
    <row r="49" spans="1:13">
      <c r="A49" s="8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>
      <c r="A50" s="15" t="s">
        <v>184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>
      <c r="A51" s="8"/>
      <c r="B51" s="121" t="s">
        <v>185</v>
      </c>
      <c r="C51" s="121"/>
      <c r="D51" s="59">
        <v>615144.16687394469</v>
      </c>
      <c r="E51" s="59">
        <v>577749.68471795111</v>
      </c>
      <c r="F51" s="59">
        <v>532239.51827000012</v>
      </c>
      <c r="G51" s="59">
        <v>549920.74588000006</v>
      </c>
      <c r="H51" s="57">
        <v>583612.87707597704</v>
      </c>
      <c r="I51" s="57">
        <v>585402.15414858458</v>
      </c>
      <c r="J51" s="57">
        <v>666153.17583999992</v>
      </c>
      <c r="K51" s="57">
        <v>640977.18781000003</v>
      </c>
      <c r="L51" s="57">
        <v>547737.4135400001</v>
      </c>
      <c r="M51" s="57">
        <v>515990.22299999994</v>
      </c>
    </row>
    <row r="52" spans="1:13">
      <c r="A52" s="8"/>
      <c r="B52" s="121" t="s">
        <v>186</v>
      </c>
      <c r="C52" s="121"/>
      <c r="D52" s="28"/>
      <c r="E52" s="28"/>
      <c r="F52" s="28"/>
      <c r="G52" s="28"/>
      <c r="H52" s="53"/>
      <c r="I52" s="53"/>
      <c r="J52" s="57">
        <v>-94945.088999999993</v>
      </c>
      <c r="K52" s="57">
        <v>-102000.925</v>
      </c>
      <c r="L52" s="57">
        <v>-109920.43000000002</v>
      </c>
      <c r="M52" s="57">
        <v>-100001.40800000001</v>
      </c>
    </row>
    <row r="53" spans="1:13">
      <c r="A53" s="8"/>
      <c r="B53" s="121" t="s">
        <v>187</v>
      </c>
      <c r="C53" s="121"/>
      <c r="D53" s="59">
        <v>-3208.2165639715095</v>
      </c>
      <c r="E53" s="59">
        <v>-3404.3409732671698</v>
      </c>
      <c r="F53" s="59">
        <v>-3990.1464299503</v>
      </c>
      <c r="G53" s="59">
        <v>-3985.2768490264302</v>
      </c>
      <c r="H53" s="57">
        <v>-4120.99833385888</v>
      </c>
      <c r="I53" s="57">
        <v>-3816.5941393180001</v>
      </c>
      <c r="J53" s="57">
        <v>-3796.9894364899701</v>
      </c>
      <c r="K53" s="57">
        <v>-4095.4472087006698</v>
      </c>
      <c r="L53" s="57">
        <v>-3179.0627286524204</v>
      </c>
      <c r="M53" s="57">
        <v>-2806.5597958056401</v>
      </c>
    </row>
    <row r="54" spans="1:13">
      <c r="A54" s="8"/>
      <c r="B54" s="24" t="s">
        <v>188</v>
      </c>
      <c r="C54" s="24"/>
      <c r="D54" s="59">
        <v>-6717.6146800000079</v>
      </c>
      <c r="E54" s="59">
        <v>1367.6607100000072</v>
      </c>
      <c r="F54" s="59">
        <v>-334.91067000000368</v>
      </c>
      <c r="G54" s="59">
        <v>372.67599000000001</v>
      </c>
      <c r="H54" s="57">
        <v>-700.56758000000013</v>
      </c>
      <c r="I54" s="57">
        <v>476.73569000000003</v>
      </c>
      <c r="J54" s="57">
        <v>-445.58911000000001</v>
      </c>
      <c r="K54" s="57">
        <v>-169.67900000000003</v>
      </c>
      <c r="L54" s="57">
        <v>-1902.9169999999999</v>
      </c>
      <c r="M54" s="57">
        <v>222.77200000000005</v>
      </c>
    </row>
    <row r="55" spans="1:13" ht="13.8" thickBot="1">
      <c r="A55" s="8"/>
      <c r="B55" s="121" t="s">
        <v>187</v>
      </c>
      <c r="C55" s="121"/>
      <c r="D55" s="60">
        <v>0</v>
      </c>
      <c r="E55" s="60">
        <v>0</v>
      </c>
      <c r="F55" s="60">
        <v>0</v>
      </c>
      <c r="G55" s="60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-11.33333</v>
      </c>
    </row>
    <row r="56" spans="1:13" ht="13.8" thickTop="1">
      <c r="A56" s="8"/>
      <c r="B56" s="121" t="s">
        <v>189</v>
      </c>
      <c r="C56" s="121"/>
      <c r="D56" s="31">
        <v>605218.33562997321</v>
      </c>
      <c r="E56" s="31">
        <v>575713.00445468386</v>
      </c>
      <c r="F56" s="31">
        <f>SUM(F51:F55)</f>
        <v>527914.46117004985</v>
      </c>
      <c r="G56" s="31">
        <f>SUM(G51:G55)</f>
        <v>546308.14502097364</v>
      </c>
      <c r="H56" s="54">
        <f t="shared" ref="H56:M56" si="14">SUM(H51:H55)</f>
        <v>578791.3111621181</v>
      </c>
      <c r="I56" s="54">
        <f t="shared" si="14"/>
        <v>582062.2956992666</v>
      </c>
      <c r="J56" s="54">
        <f t="shared" si="14"/>
        <v>566965.50829350995</v>
      </c>
      <c r="K56" s="54">
        <f t="shared" si="14"/>
        <v>534711.13660129928</v>
      </c>
      <c r="L56" s="54">
        <f t="shared" si="14"/>
        <v>432735.00381134759</v>
      </c>
      <c r="M56" s="54">
        <f t="shared" si="14"/>
        <v>413393.69387419429</v>
      </c>
    </row>
    <row r="57" spans="1:13">
      <c r="A57" s="8"/>
      <c r="B57" s="121"/>
      <c r="C57" s="121"/>
      <c r="D57" s="28"/>
      <c r="E57" s="28"/>
      <c r="F57" s="28"/>
      <c r="G57" s="28"/>
      <c r="H57" s="53"/>
      <c r="I57" s="53"/>
      <c r="J57" s="53"/>
      <c r="K57" s="53"/>
      <c r="L57" s="53"/>
      <c r="M57" s="53"/>
    </row>
    <row r="58" spans="1:13">
      <c r="A58" s="41" t="s">
        <v>190</v>
      </c>
      <c r="B58" s="42"/>
      <c r="C58" s="42"/>
      <c r="D58" s="28"/>
      <c r="E58" s="28"/>
      <c r="F58" s="28"/>
      <c r="G58" s="28"/>
      <c r="H58" s="53"/>
      <c r="I58" s="53"/>
      <c r="J58" s="53"/>
      <c r="K58" s="53"/>
      <c r="L58" s="53"/>
      <c r="M58" s="53"/>
    </row>
    <row r="59" spans="1:13">
      <c r="A59" s="43"/>
      <c r="B59" s="42" t="s">
        <v>36</v>
      </c>
      <c r="C59" s="42"/>
      <c r="D59" s="59">
        <v>0</v>
      </c>
      <c r="E59" s="59">
        <v>-3522</v>
      </c>
      <c r="F59" s="59">
        <v>52.362000000000002</v>
      </c>
      <c r="G59" s="59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1</v>
      </c>
    </row>
    <row r="60" spans="1:13" ht="13.8" thickBot="1">
      <c r="A60" s="43"/>
      <c r="B60" s="42" t="s">
        <v>187</v>
      </c>
      <c r="C60" s="42"/>
      <c r="D60" s="60">
        <v>0</v>
      </c>
      <c r="E60" s="60">
        <v>0</v>
      </c>
      <c r="F60" s="60">
        <v>0</v>
      </c>
      <c r="G60" s="60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</row>
    <row r="61" spans="1:13" ht="13.8" thickTop="1">
      <c r="A61" s="43"/>
      <c r="B61" s="42" t="s">
        <v>189</v>
      </c>
      <c r="C61" s="42"/>
      <c r="D61" s="31">
        <v>0</v>
      </c>
      <c r="E61" s="31">
        <v>-3522</v>
      </c>
      <c r="F61" s="31">
        <f>F59+F60</f>
        <v>52.362000000000002</v>
      </c>
      <c r="G61" s="31">
        <f>G59+G60</f>
        <v>0</v>
      </c>
      <c r="H61" s="54">
        <f t="shared" ref="H61:M61" si="15">H59+H60</f>
        <v>0</v>
      </c>
      <c r="I61" s="54">
        <f t="shared" si="15"/>
        <v>0</v>
      </c>
      <c r="J61" s="54">
        <f t="shared" si="15"/>
        <v>0</v>
      </c>
      <c r="K61" s="54">
        <f t="shared" si="15"/>
        <v>0</v>
      </c>
      <c r="L61" s="54">
        <f t="shared" si="15"/>
        <v>0</v>
      </c>
      <c r="M61" s="54">
        <f t="shared" si="15"/>
        <v>1</v>
      </c>
    </row>
    <row r="62" spans="1:13">
      <c r="A62" s="43"/>
      <c r="B62" s="44"/>
      <c r="C62" s="42"/>
      <c r="D62" s="125"/>
      <c r="E62" s="125"/>
      <c r="F62" s="125"/>
      <c r="G62" s="125"/>
      <c r="H62" s="55"/>
      <c r="I62" s="55"/>
      <c r="J62" s="55"/>
      <c r="K62" s="55"/>
      <c r="L62" s="55"/>
      <c r="M62" s="55"/>
    </row>
    <row r="63" spans="1:13">
      <c r="A63" s="41" t="s">
        <v>191</v>
      </c>
      <c r="B63" s="44"/>
      <c r="C63" s="42"/>
      <c r="D63" s="59">
        <v>-15644.656344974599</v>
      </c>
      <c r="E63" s="59">
        <v>16460.67250454265</v>
      </c>
      <c r="F63" s="59">
        <v>17548.352715281231</v>
      </c>
      <c r="G63" s="59">
        <v>38233.483347934518</v>
      </c>
      <c r="H63" s="57">
        <v>50857.823448164425</v>
      </c>
      <c r="I63" s="57">
        <v>54679.358185746445</v>
      </c>
      <c r="J63" s="57">
        <v>37469.068172307772</v>
      </c>
      <c r="K63" s="57">
        <v>23935.911830332152</v>
      </c>
      <c r="L63" s="57">
        <v>37117.284901627907</v>
      </c>
      <c r="M63" s="57">
        <v>35092.875588886804</v>
      </c>
    </row>
    <row r="64" spans="1:13">
      <c r="A64" s="43"/>
      <c r="B64" s="42"/>
      <c r="C64" s="42"/>
      <c r="D64" s="125"/>
      <c r="E64" s="125"/>
      <c r="F64" s="125"/>
      <c r="G64" s="125"/>
      <c r="H64" s="55"/>
      <c r="I64" s="55"/>
      <c r="J64" s="55"/>
      <c r="K64" s="55"/>
      <c r="L64" s="55"/>
      <c r="M64" s="55"/>
    </row>
    <row r="65" spans="1:13">
      <c r="A65" s="41" t="s">
        <v>192</v>
      </c>
      <c r="B65" s="44"/>
      <c r="C65" s="42"/>
      <c r="D65" s="125"/>
      <c r="E65" s="125"/>
      <c r="F65" s="125"/>
      <c r="G65" s="125"/>
      <c r="H65" s="55"/>
      <c r="I65" s="55"/>
      <c r="J65" s="55"/>
      <c r="K65" s="55"/>
      <c r="L65" s="55"/>
      <c r="M65" s="55"/>
    </row>
    <row r="66" spans="1:13">
      <c r="A66" s="43"/>
      <c r="B66" s="42" t="s">
        <v>193</v>
      </c>
      <c r="C66" s="42"/>
      <c r="D66" s="59">
        <v>-433799.99294999987</v>
      </c>
      <c r="E66" s="59">
        <v>-419649.08749000006</v>
      </c>
      <c r="F66" s="59">
        <v>-408555.22156000003</v>
      </c>
      <c r="G66" s="59">
        <v>-404388.22139999998</v>
      </c>
      <c r="H66" s="57">
        <v>-402147.16337999998</v>
      </c>
      <c r="I66" s="57">
        <v>-366562.99691000005</v>
      </c>
      <c r="J66" s="57">
        <v>-451609.72274</v>
      </c>
      <c r="K66" s="57">
        <v>-432816.10839999997</v>
      </c>
      <c r="L66" s="57">
        <v>-426560.59043999994</v>
      </c>
      <c r="M66" s="57">
        <v>-381738.95606</v>
      </c>
    </row>
    <row r="67" spans="1:13">
      <c r="A67" s="43"/>
      <c r="B67" s="121" t="s">
        <v>186</v>
      </c>
      <c r="C67" s="42"/>
      <c r="D67" s="28"/>
      <c r="E67" s="28">
        <v>0</v>
      </c>
      <c r="F67" s="28"/>
      <c r="G67" s="28"/>
      <c r="H67" s="53"/>
      <c r="I67" s="53"/>
      <c r="J67" s="57">
        <v>94945.088999999993</v>
      </c>
      <c r="K67" s="57">
        <v>102000.925</v>
      </c>
      <c r="L67" s="57">
        <v>109920.43000000002</v>
      </c>
      <c r="M67" s="57">
        <v>100001.40800000001</v>
      </c>
    </row>
    <row r="68" spans="1:13">
      <c r="A68" s="43"/>
      <c r="B68" s="42" t="s">
        <v>187</v>
      </c>
      <c r="C68" s="42"/>
      <c r="D68" s="59">
        <v>1631.102144</v>
      </c>
      <c r="E68" s="59">
        <v>1760.8281199999999</v>
      </c>
      <c r="F68" s="59">
        <v>1569.846376</v>
      </c>
      <c r="G68" s="59">
        <v>1491.3829000000001</v>
      </c>
      <c r="H68" s="57">
        <v>1345.5043520000002</v>
      </c>
      <c r="I68" s="57">
        <v>2175.3711599200001</v>
      </c>
      <c r="J68" s="57">
        <v>3490.9603484400004</v>
      </c>
      <c r="K68" s="57">
        <v>2258.58037784</v>
      </c>
      <c r="L68" s="57">
        <v>2376.3034407200003</v>
      </c>
      <c r="M68" s="57">
        <v>2235.1989700000004</v>
      </c>
    </row>
    <row r="69" spans="1:13">
      <c r="A69" s="43"/>
      <c r="B69" s="42" t="s">
        <v>194</v>
      </c>
      <c r="C69" s="42"/>
      <c r="D69" s="59">
        <v>-102338.55181</v>
      </c>
      <c r="E69" s="59">
        <v>-200424.42721000002</v>
      </c>
      <c r="F69" s="59">
        <v>-96264.194030000072</v>
      </c>
      <c r="G69" s="59">
        <v>-56346.099149999944</v>
      </c>
      <c r="H69" s="57">
        <v>-58753.199597705476</v>
      </c>
      <c r="I69" s="57">
        <v>-108652.29913229456</v>
      </c>
      <c r="J69" s="57">
        <v>-155336.21299000006</v>
      </c>
      <c r="K69" s="57">
        <v>-168812.38785999999</v>
      </c>
      <c r="L69" s="57">
        <v>-137245.85557842974</v>
      </c>
      <c r="M69" s="57">
        <v>-204569.0121922406</v>
      </c>
    </row>
    <row r="70" spans="1:13" ht="13.8" thickBot="1">
      <c r="A70" s="43"/>
      <c r="B70" s="42" t="s">
        <v>187</v>
      </c>
      <c r="C70" s="42"/>
      <c r="D70" s="60">
        <v>-252.54736399999999</v>
      </c>
      <c r="E70" s="60">
        <v>48.25</v>
      </c>
      <c r="F70" s="60">
        <v>727.65169000000003</v>
      </c>
      <c r="G70" s="60">
        <v>-310.31200000000001</v>
      </c>
      <c r="H70" s="58">
        <v>-37.55818000000005</v>
      </c>
      <c r="I70" s="58">
        <v>-753.92962999999975</v>
      </c>
      <c r="J70" s="58">
        <v>-1693.05429</v>
      </c>
      <c r="K70" s="58">
        <v>-11.53895</v>
      </c>
      <c r="L70" s="58">
        <v>-479.61166262031907</v>
      </c>
      <c r="M70" s="58">
        <v>-1377.4289100654501</v>
      </c>
    </row>
    <row r="71" spans="1:13" ht="13.8" thickTop="1">
      <c r="A71" s="43"/>
      <c r="B71" s="44" t="s">
        <v>189</v>
      </c>
      <c r="C71" s="44"/>
      <c r="D71" s="126">
        <f t="shared" ref="D71:M71" si="16">SUM(D66:D70)</f>
        <v>-534759.98997999984</v>
      </c>
      <c r="E71" s="126">
        <f t="shared" si="16"/>
        <v>-618264.4365800001</v>
      </c>
      <c r="F71" s="126">
        <f t="shared" si="16"/>
        <v>-502521.91752400011</v>
      </c>
      <c r="G71" s="126">
        <f t="shared" si="16"/>
        <v>-459553.2496499999</v>
      </c>
      <c r="H71" s="56">
        <f t="shared" si="16"/>
        <v>-459592.41680570546</v>
      </c>
      <c r="I71" s="56">
        <f t="shared" si="16"/>
        <v>-473793.85451237462</v>
      </c>
      <c r="J71" s="56">
        <f t="shared" si="16"/>
        <v>-510202.94067156012</v>
      </c>
      <c r="K71" s="56">
        <f t="shared" si="16"/>
        <v>-497380.52983216004</v>
      </c>
      <c r="L71" s="56">
        <f t="shared" si="16"/>
        <v>-451989.32424032991</v>
      </c>
      <c r="M71" s="56">
        <f t="shared" si="16"/>
        <v>-485448.79019230604</v>
      </c>
    </row>
    <row r="72" spans="1:13">
      <c r="A72" s="43"/>
      <c r="B72" s="44"/>
      <c r="C72" s="44"/>
      <c r="D72" s="125"/>
      <c r="E72" s="125"/>
      <c r="F72" s="125"/>
      <c r="G72" s="125"/>
      <c r="H72" s="55"/>
      <c r="I72" s="55"/>
      <c r="J72" s="55"/>
      <c r="K72" s="55"/>
      <c r="L72" s="55"/>
      <c r="M72" s="55"/>
    </row>
    <row r="73" spans="1:13">
      <c r="A73" s="41" t="s">
        <v>195</v>
      </c>
      <c r="B73" s="44"/>
      <c r="C73" s="44"/>
      <c r="D73" s="125"/>
      <c r="E73" s="125"/>
      <c r="F73" s="125"/>
      <c r="G73" s="125"/>
      <c r="H73" s="55"/>
      <c r="I73" s="55"/>
      <c r="J73" s="55"/>
      <c r="K73" s="55"/>
      <c r="L73" s="55"/>
      <c r="M73" s="55"/>
    </row>
    <row r="74" spans="1:13">
      <c r="A74" s="43"/>
      <c r="B74" s="44" t="s">
        <v>36</v>
      </c>
      <c r="C74" s="44"/>
      <c r="D74" s="59">
        <v>81442.210330000002</v>
      </c>
      <c r="E74" s="59">
        <v>78679.938515000016</v>
      </c>
      <c r="F74" s="59">
        <v>77319.990184000009</v>
      </c>
      <c r="G74" s="59">
        <v>76242.281564999997</v>
      </c>
      <c r="H74" s="57">
        <v>74445.600967750084</v>
      </c>
      <c r="I74" s="57">
        <v>69968.978917865403</v>
      </c>
      <c r="J74" s="57">
        <v>67951.987796827147</v>
      </c>
      <c r="K74" s="57">
        <v>63858.865660825868</v>
      </c>
      <c r="L74" s="57">
        <v>62351.802560249991</v>
      </c>
      <c r="M74" s="57">
        <v>60945.434469766398</v>
      </c>
    </row>
    <row r="75" spans="1:13" ht="13.8" thickBot="1">
      <c r="A75" s="43"/>
      <c r="B75" s="42" t="s">
        <v>187</v>
      </c>
      <c r="C75" s="44"/>
      <c r="D75" s="60">
        <v>-45.806374999999996</v>
      </c>
      <c r="E75" s="60">
        <v>-47.456189999999992</v>
      </c>
      <c r="F75" s="60">
        <v>-42.601980000000005</v>
      </c>
      <c r="G75" s="60">
        <v>-55.000999999999998</v>
      </c>
      <c r="H75" s="58">
        <v>-46.016850000000005</v>
      </c>
      <c r="I75" s="58">
        <v>-65.353555</v>
      </c>
      <c r="J75" s="58">
        <v>-157.13972820649116</v>
      </c>
      <c r="K75" s="58">
        <v>-161.11199211650268</v>
      </c>
      <c r="L75" s="58">
        <v>-186.20528214354997</v>
      </c>
      <c r="M75" s="58">
        <v>-270.12425972037624</v>
      </c>
    </row>
    <row r="76" spans="1:13" ht="13.8" thickTop="1">
      <c r="A76" s="43"/>
      <c r="B76" s="44" t="s">
        <v>189</v>
      </c>
      <c r="C76" s="44"/>
      <c r="D76" s="126">
        <v>81396.403955000002</v>
      </c>
      <c r="E76" s="126">
        <f>E74+E75</f>
        <v>78632.482325000019</v>
      </c>
      <c r="F76" s="126">
        <f>F74+F75</f>
        <v>77277.388204000003</v>
      </c>
      <c r="G76" s="126">
        <f t="shared" ref="G76:M76" si="17">G74+G75</f>
        <v>76187.280564999994</v>
      </c>
      <c r="H76" s="56">
        <f t="shared" si="17"/>
        <v>74399.584117750084</v>
      </c>
      <c r="I76" s="56">
        <f t="shared" si="17"/>
        <v>69903.625362865409</v>
      </c>
      <c r="J76" s="56">
        <f t="shared" si="17"/>
        <v>67794.84806862066</v>
      </c>
      <c r="K76" s="56">
        <f t="shared" si="17"/>
        <v>63697.753668709367</v>
      </c>
      <c r="L76" s="56">
        <f t="shared" si="17"/>
        <v>62165.597278106441</v>
      </c>
      <c r="M76" s="56">
        <f t="shared" si="17"/>
        <v>60675.310210046024</v>
      </c>
    </row>
    <row r="77" spans="1:13">
      <c r="A77" s="43"/>
      <c r="B77" s="44"/>
      <c r="C77" s="44"/>
      <c r="D77" s="125"/>
      <c r="E77" s="125"/>
      <c r="F77" s="125"/>
      <c r="G77" s="125"/>
      <c r="H77" s="55"/>
      <c r="I77" s="55"/>
      <c r="J77" s="55"/>
      <c r="K77" s="55"/>
      <c r="L77" s="55"/>
      <c r="M77" s="55"/>
    </row>
    <row r="78" spans="1:13">
      <c r="A78" s="41" t="s">
        <v>196</v>
      </c>
      <c r="B78" s="42"/>
      <c r="C78" s="44"/>
      <c r="D78" s="125"/>
      <c r="E78" s="125"/>
      <c r="F78" s="125"/>
      <c r="G78" s="125"/>
      <c r="H78" s="55"/>
      <c r="I78" s="55"/>
      <c r="J78" s="55"/>
      <c r="K78" s="55"/>
      <c r="L78" s="55"/>
      <c r="M78" s="55"/>
    </row>
    <row r="79" spans="1:13">
      <c r="A79" s="43"/>
      <c r="B79" s="42" t="s">
        <v>36</v>
      </c>
      <c r="C79" s="44"/>
      <c r="D79" s="59">
        <v>59466.88156150376</v>
      </c>
      <c r="E79" s="59">
        <v>148560</v>
      </c>
      <c r="F79" s="59">
        <v>40217.493470000001</v>
      </c>
      <c r="G79" s="59">
        <v>-1721.2739999999994</v>
      </c>
      <c r="H79" s="57">
        <v>-28977</v>
      </c>
      <c r="I79" s="57">
        <v>6813.1651899999997</v>
      </c>
      <c r="J79" s="57">
        <v>21859.192070000001</v>
      </c>
      <c r="K79" s="57">
        <v>25231.182000000001</v>
      </c>
      <c r="L79" s="57">
        <v>50165.272945234072</v>
      </c>
      <c r="M79" s="57">
        <v>116020.52077183007</v>
      </c>
    </row>
    <row r="80" spans="1:13" ht="13.8" thickBot="1">
      <c r="A80" s="8"/>
      <c r="B80" s="121" t="s">
        <v>187</v>
      </c>
      <c r="C80" s="10"/>
      <c r="D80" s="60">
        <v>-2.9</v>
      </c>
      <c r="E80" s="60">
        <v>-79</v>
      </c>
      <c r="F80" s="60">
        <v>0</v>
      </c>
      <c r="G80" s="60">
        <v>-231.25600000000003</v>
      </c>
      <c r="H80" s="58">
        <v>0</v>
      </c>
      <c r="I80" s="58">
        <v>-158.73414</v>
      </c>
      <c r="J80" s="58">
        <v>0</v>
      </c>
      <c r="K80" s="58">
        <v>0</v>
      </c>
      <c r="L80" s="58">
        <v>-321.44799999999998</v>
      </c>
      <c r="M80" s="58">
        <v>-129.67168691999993</v>
      </c>
    </row>
    <row r="81" spans="1:13" ht="13.8" thickTop="1">
      <c r="A81" s="8"/>
      <c r="B81" s="121" t="s">
        <v>189</v>
      </c>
      <c r="C81" s="10"/>
      <c r="D81" s="126">
        <v>59463.981561503759</v>
      </c>
      <c r="E81" s="126">
        <f>E79+E80</f>
        <v>148481</v>
      </c>
      <c r="F81" s="126">
        <f>F79+F80</f>
        <v>40217.493470000001</v>
      </c>
      <c r="G81" s="126">
        <f t="shared" ref="G81:M81" si="18">G79+G80</f>
        <v>-1952.5299999999995</v>
      </c>
      <c r="H81" s="56">
        <f t="shared" si="18"/>
        <v>-28977</v>
      </c>
      <c r="I81" s="56">
        <f t="shared" si="18"/>
        <v>6654.4310500000001</v>
      </c>
      <c r="J81" s="56">
        <f t="shared" si="18"/>
        <v>21859.192070000001</v>
      </c>
      <c r="K81" s="56">
        <f t="shared" si="18"/>
        <v>25231.182000000001</v>
      </c>
      <c r="L81" s="56">
        <f t="shared" si="18"/>
        <v>49843.824945234075</v>
      </c>
      <c r="M81" s="56">
        <f t="shared" si="18"/>
        <v>115890.84908491006</v>
      </c>
    </row>
    <row r="82" spans="1:13">
      <c r="A82" s="8"/>
      <c r="B82" s="121"/>
      <c r="C82" s="10"/>
      <c r="D82" s="10"/>
      <c r="E82" s="10"/>
      <c r="F82" s="10"/>
      <c r="G82" s="125"/>
      <c r="H82" s="125"/>
      <c r="I82" s="125"/>
      <c r="J82" s="125"/>
      <c r="K82" s="125"/>
      <c r="L82" s="125"/>
      <c r="M82" s="125"/>
    </row>
    <row r="83" spans="1:13">
      <c r="A83" s="15"/>
      <c r="B83" s="121"/>
      <c r="C83" s="10"/>
      <c r="D83" s="51">
        <f t="shared" ref="D83:G83" si="19">D81+D76+D71+D63+D61+D56</f>
        <v>195674.07482150255</v>
      </c>
      <c r="E83" s="51">
        <f t="shared" si="19"/>
        <v>197500.72270422638</v>
      </c>
      <c r="F83" s="51">
        <f t="shared" si="19"/>
        <v>160488.14003533102</v>
      </c>
      <c r="G83" s="51">
        <f t="shared" si="19"/>
        <v>199223.12928390823</v>
      </c>
      <c r="H83" s="51">
        <f>H81+H76+H71+H63+H61+H56</f>
        <v>215479.3019223272</v>
      </c>
      <c r="I83" s="51">
        <f t="shared" ref="I83:L83" si="20">I81+I76+I71+I63+I61+I56</f>
        <v>239505.85578550387</v>
      </c>
      <c r="J83" s="51">
        <f t="shared" si="20"/>
        <v>183885.67593287828</v>
      </c>
      <c r="K83" s="51">
        <f t="shared" si="20"/>
        <v>150195.45426818077</v>
      </c>
      <c r="L83" s="51">
        <f t="shared" si="20"/>
        <v>129872.38669598609</v>
      </c>
      <c r="M83" s="51">
        <f>M81+M76+M71+M63+M61+M56</f>
        <v>139604.93856573111</v>
      </c>
    </row>
  </sheetData>
  <customSheetViews>
    <customSheetView guid="{983DF4B0-6405-4972-98DD-0842688C8AF6}" scale="90" showPageBreaks="1" fitToPage="1">
      <selection activeCell="B2" sqref="B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D35" sqref="D35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zoomScale="89" zoomScaleNormal="89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7" width="16.6640625" style="14" customWidth="1"/>
    <col min="8" max="13" width="15.77734375" style="14" customWidth="1"/>
    <col min="14" max="14" width="9.33203125" style="14" customWidth="1"/>
    <col min="15" max="15" width="10.6640625" style="14" bestFit="1" customWidth="1"/>
    <col min="16" max="16384" width="9.33203125" style="14"/>
  </cols>
  <sheetData>
    <row r="1" spans="1:16" ht="15.6">
      <c r="A1" s="154" t="s">
        <v>349</v>
      </c>
      <c r="B1" s="155"/>
      <c r="C1" s="155"/>
    </row>
    <row r="2" spans="1:16">
      <c r="A2" s="155" t="s">
        <v>332</v>
      </c>
      <c r="B2" s="155"/>
      <c r="C2" s="155"/>
    </row>
    <row r="4" spans="1:16">
      <c r="A4" s="165" t="s">
        <v>183</v>
      </c>
      <c r="B4" s="166"/>
      <c r="C4" s="166"/>
      <c r="D4" s="166"/>
      <c r="E4" s="166"/>
      <c r="F4" s="166"/>
      <c r="G4" s="186" t="s">
        <v>68</v>
      </c>
      <c r="H4" s="186"/>
      <c r="I4" s="186"/>
      <c r="J4" s="186"/>
      <c r="K4" s="186"/>
      <c r="L4" s="186"/>
      <c r="M4" s="186"/>
    </row>
    <row r="5" spans="1:16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</row>
    <row r="6" spans="1:16" ht="3.9" customHeight="1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>
      <c r="A7" s="41" t="s">
        <v>124</v>
      </c>
      <c r="B7" s="42"/>
      <c r="C7" s="42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6">
      <c r="A8" s="41"/>
      <c r="B8" s="42" t="s">
        <v>31</v>
      </c>
      <c r="C8" s="42"/>
      <c r="D8" s="59">
        <v>10944.342000000001</v>
      </c>
      <c r="E8" s="59">
        <v>4225.7249900000006</v>
      </c>
      <c r="F8" s="59">
        <v>5592.4256900000009</v>
      </c>
      <c r="G8" s="59">
        <v>5258.50299</v>
      </c>
      <c r="H8" s="59">
        <v>5621.1793099999995</v>
      </c>
      <c r="I8" s="59">
        <v>4920.5814200000004</v>
      </c>
      <c r="J8" s="59">
        <v>5397.52711</v>
      </c>
      <c r="K8" s="59">
        <v>4952.1100000000006</v>
      </c>
      <c r="L8" s="59">
        <v>4781.4310000000005</v>
      </c>
      <c r="M8" s="59">
        <v>2878.5140000000001</v>
      </c>
    </row>
    <row r="9" spans="1:16">
      <c r="A9" s="41"/>
      <c r="B9" s="42" t="s">
        <v>32</v>
      </c>
      <c r="C9" s="42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6">
      <c r="A10" s="41"/>
      <c r="B10" s="42"/>
      <c r="C10" s="48" t="s">
        <v>85</v>
      </c>
      <c r="D10" s="59">
        <v>1972101.84614</v>
      </c>
      <c r="E10" s="59">
        <v>1861905.8308007</v>
      </c>
      <c r="F10" s="59">
        <v>1667805.3794799605</v>
      </c>
      <c r="G10" s="59">
        <v>1594292.1250931595</v>
      </c>
      <c r="H10" s="59">
        <v>1551256.500244895</v>
      </c>
      <c r="I10" s="59">
        <v>1492533.0427900001</v>
      </c>
      <c r="J10" s="59">
        <v>1439524.3872899998</v>
      </c>
      <c r="K10" s="59">
        <v>1360927.8262400001</v>
      </c>
      <c r="L10" s="59">
        <v>1264506.6837481963</v>
      </c>
      <c r="M10" s="59">
        <v>1207848.4409321069</v>
      </c>
      <c r="O10" s="40"/>
      <c r="P10" s="40"/>
    </row>
    <row r="11" spans="1:16">
      <c r="A11" s="43"/>
      <c r="B11" s="42"/>
      <c r="C11" s="48" t="s">
        <v>86</v>
      </c>
      <c r="D11" s="59">
        <v>453035.13642000005</v>
      </c>
      <c r="E11" s="59">
        <v>439428.929</v>
      </c>
      <c r="F11" s="59">
        <v>430196.10960003937</v>
      </c>
      <c r="G11" s="59">
        <v>419974.18793346873</v>
      </c>
      <c r="H11" s="59">
        <v>394753.62872923655</v>
      </c>
      <c r="I11" s="59">
        <v>401736.71969</v>
      </c>
      <c r="J11" s="59">
        <v>398693.58697</v>
      </c>
      <c r="K11" s="59">
        <v>387049.18598000001</v>
      </c>
      <c r="L11" s="59">
        <v>380748.481823952</v>
      </c>
      <c r="M11" s="59">
        <v>363983.19771919295</v>
      </c>
      <c r="O11" s="40"/>
      <c r="P11" s="40"/>
    </row>
    <row r="12" spans="1:16">
      <c r="A12" s="43"/>
      <c r="B12" s="42"/>
      <c r="C12" s="48" t="s">
        <v>64</v>
      </c>
      <c r="D12" s="64">
        <v>10897.643</v>
      </c>
      <c r="E12" s="64">
        <v>8647.8140000000003</v>
      </c>
      <c r="F12" s="64">
        <v>9871</v>
      </c>
      <c r="G12" s="64">
        <v>8747.9778999999999</v>
      </c>
      <c r="H12" s="59">
        <v>7997.5949899999996</v>
      </c>
      <c r="I12" s="59">
        <v>11470.188</v>
      </c>
      <c r="J12" s="59">
        <v>10483.07235</v>
      </c>
      <c r="K12" s="59">
        <v>10571.75633</v>
      </c>
      <c r="L12" s="59">
        <v>12433.923841135318</v>
      </c>
      <c r="M12" s="59">
        <v>14831.58452478493</v>
      </c>
      <c r="O12" s="40"/>
      <c r="P12" s="40"/>
    </row>
    <row r="13" spans="1:16">
      <c r="A13" s="43"/>
      <c r="B13" s="42"/>
      <c r="C13" s="48" t="s">
        <v>121</v>
      </c>
      <c r="D13" s="64">
        <v>109392.14632314612</v>
      </c>
      <c r="E13" s="64">
        <v>119550.89933054539</v>
      </c>
      <c r="F13" s="64">
        <v>137985.52669183191</v>
      </c>
      <c r="G13" s="64">
        <v>149045.09013439706</v>
      </c>
      <c r="H13" s="59">
        <v>157570.99663843209</v>
      </c>
      <c r="I13" s="59">
        <v>165193.9830142596</v>
      </c>
      <c r="J13" s="59">
        <v>145349.36490878821</v>
      </c>
      <c r="K13" s="59">
        <v>146560.37641139247</v>
      </c>
      <c r="L13" s="59">
        <v>152893.1033714466</v>
      </c>
      <c r="M13" s="59">
        <v>156446.38448970998</v>
      </c>
    </row>
    <row r="14" spans="1:16">
      <c r="A14" s="43"/>
      <c r="B14" s="42"/>
      <c r="C14" s="48" t="s">
        <v>29</v>
      </c>
      <c r="D14" s="64">
        <v>713953.56749488297</v>
      </c>
      <c r="E14" s="64">
        <v>727481.44228758104</v>
      </c>
      <c r="F14" s="64">
        <v>710617.50351296808</v>
      </c>
      <c r="G14" s="64">
        <v>689740.39213977044</v>
      </c>
      <c r="H14" s="59">
        <v>693661.73719400668</v>
      </c>
      <c r="I14" s="59">
        <v>669862.35128574027</v>
      </c>
      <c r="J14" s="59">
        <v>639288.22171385842</v>
      </c>
      <c r="K14" s="59">
        <v>571839.72566565406</v>
      </c>
      <c r="L14" s="59">
        <v>499097.37099999998</v>
      </c>
      <c r="M14" s="59">
        <v>458911.0567121366</v>
      </c>
      <c r="P14" s="19"/>
    </row>
    <row r="15" spans="1:16">
      <c r="A15" s="43"/>
      <c r="B15" s="42"/>
      <c r="C15" s="48" t="s">
        <v>117</v>
      </c>
      <c r="D15" s="64">
        <v>2435.1470000000004</v>
      </c>
      <c r="E15" s="64">
        <v>2494.953</v>
      </c>
      <c r="F15" s="64">
        <v>2673.3109999999997</v>
      </c>
      <c r="G15" s="64">
        <v>570.36172046616025</v>
      </c>
      <c r="H15" s="59">
        <v>1263.6457409883101</v>
      </c>
      <c r="I15" s="59">
        <v>1220.6379999999999</v>
      </c>
      <c r="J15" s="59">
        <v>1686.4630399999999</v>
      </c>
      <c r="K15" s="59">
        <v>2717.8953699999997</v>
      </c>
      <c r="L15" s="59">
        <v>1008.35241</v>
      </c>
      <c r="M15" s="59">
        <v>1857.0917798582104</v>
      </c>
      <c r="O15" s="19"/>
      <c r="P15" s="19"/>
    </row>
    <row r="16" spans="1:16">
      <c r="A16" s="43"/>
      <c r="B16" s="42"/>
      <c r="C16" s="48" t="s">
        <v>92</v>
      </c>
      <c r="D16" s="52"/>
      <c r="E16" s="52"/>
      <c r="F16" s="52"/>
      <c r="G16" s="52"/>
      <c r="H16" s="52"/>
      <c r="I16" s="59">
        <v>6177.7940922945982</v>
      </c>
      <c r="J16" s="59">
        <v>4518.8440692422482</v>
      </c>
      <c r="K16" s="59">
        <v>4541.9260000000004</v>
      </c>
      <c r="L16" s="59">
        <v>4706.4120000000003</v>
      </c>
      <c r="M16" s="59">
        <v>3138.8245139526671</v>
      </c>
      <c r="O16" s="40"/>
      <c r="P16" s="40"/>
    </row>
    <row r="17" spans="1:13" ht="13.8" thickBot="1">
      <c r="A17" s="43"/>
      <c r="B17" s="44"/>
      <c r="C17" s="48" t="s">
        <v>30</v>
      </c>
      <c r="D17" s="60">
        <v>111144.9051446105</v>
      </c>
      <c r="E17" s="60">
        <v>108931.98741512629</v>
      </c>
      <c r="F17" s="60">
        <v>99028.026819999999</v>
      </c>
      <c r="G17" s="60">
        <v>95280.729253509257</v>
      </c>
      <c r="H17" s="60">
        <v>84346.686876211897</v>
      </c>
      <c r="I17" s="60">
        <v>80679.010657053528</v>
      </c>
      <c r="J17" s="60">
        <v>77063.680430000008</v>
      </c>
      <c r="K17" s="60">
        <v>71498.272999999986</v>
      </c>
      <c r="L17" s="60">
        <v>66251.429999999993</v>
      </c>
      <c r="M17" s="60">
        <v>64962.504798000002</v>
      </c>
    </row>
    <row r="18" spans="1:13" ht="12.75" customHeight="1" thickTop="1">
      <c r="A18" s="43"/>
      <c r="B18" s="44"/>
      <c r="C18" s="48"/>
      <c r="D18" s="33">
        <v>3372960.3915226394</v>
      </c>
      <c r="E18" s="33">
        <v>3268441.85583395</v>
      </c>
      <c r="F18" s="33">
        <f t="shared" ref="F18:M18" si="1">SUM(F10:F17)</f>
        <v>3058176.8571047997</v>
      </c>
      <c r="G18" s="33">
        <f t="shared" si="1"/>
        <v>2957650.8641747711</v>
      </c>
      <c r="H18" s="33">
        <f t="shared" si="1"/>
        <v>2890850.7904137704</v>
      </c>
      <c r="I18" s="33">
        <f t="shared" si="1"/>
        <v>2828873.7275293479</v>
      </c>
      <c r="J18" s="33">
        <f t="shared" si="1"/>
        <v>2716607.6207718891</v>
      </c>
      <c r="K18" s="33">
        <f t="shared" si="1"/>
        <v>2555706.9649970466</v>
      </c>
      <c r="L18" s="33">
        <f t="shared" si="1"/>
        <v>2381645.7581947302</v>
      </c>
      <c r="M18" s="33">
        <f t="shared" si="1"/>
        <v>2271979.0854697428</v>
      </c>
    </row>
    <row r="19" spans="1:13" ht="12.75" customHeight="1">
      <c r="A19" s="43"/>
      <c r="B19" s="44"/>
      <c r="C19" s="10" t="s">
        <v>146</v>
      </c>
      <c r="D19" s="64">
        <v>358841.45479219517</v>
      </c>
      <c r="E19" s="64">
        <v>360410.29733959702</v>
      </c>
      <c r="F19" s="64">
        <v>350567.07310774777</v>
      </c>
      <c r="G19" s="64">
        <v>344092.03790970863</v>
      </c>
      <c r="H19" s="59">
        <v>345541.43783536518</v>
      </c>
      <c r="I19" s="59">
        <v>350429.5508906765</v>
      </c>
      <c r="J19" s="59">
        <v>341373.28812934225</v>
      </c>
      <c r="K19" s="59">
        <v>323967.39025368611</v>
      </c>
      <c r="L19" s="59">
        <v>273803.50806204381</v>
      </c>
      <c r="M19" s="59">
        <v>159243.41728977859</v>
      </c>
    </row>
    <row r="20" spans="1:13" ht="12.75" customHeight="1">
      <c r="A20" s="43"/>
      <c r="B20" s="44"/>
      <c r="C20" s="10" t="s">
        <v>149</v>
      </c>
      <c r="D20" s="64">
        <v>451786.16292890388</v>
      </c>
      <c r="E20" s="64">
        <v>439209.33414123405</v>
      </c>
      <c r="F20" s="64">
        <v>437537.22314583138</v>
      </c>
      <c r="G20" s="64">
        <v>427866.94605218706</v>
      </c>
      <c r="H20" s="59">
        <v>439414.47007921204</v>
      </c>
      <c r="I20" s="59">
        <v>443926.04522897006</v>
      </c>
      <c r="J20" s="59">
        <v>429255.13470837328</v>
      </c>
      <c r="K20" s="59">
        <v>396892.3670562862</v>
      </c>
      <c r="L20" s="59">
        <v>341944.22172154376</v>
      </c>
      <c r="M20" s="59">
        <v>203755.01465265782</v>
      </c>
    </row>
    <row r="21" spans="1:13" ht="3.9" customHeight="1">
      <c r="A21" s="43"/>
      <c r="B21" s="44"/>
      <c r="C21" s="48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43"/>
      <c r="B22" s="44" t="s">
        <v>33</v>
      </c>
      <c r="C22" s="48"/>
      <c r="D22" s="59"/>
      <c r="E22" s="59"/>
      <c r="F22" s="59">
        <v>0</v>
      </c>
      <c r="G22" s="59">
        <v>68439.320719999989</v>
      </c>
      <c r="H22" s="59">
        <v>66136.845979999998</v>
      </c>
      <c r="I22" s="59">
        <v>63818.183440000001</v>
      </c>
      <c r="J22" s="59">
        <v>61371.83</v>
      </c>
      <c r="K22" s="59">
        <v>59018.480820000004</v>
      </c>
      <c r="L22" s="59">
        <v>56764.363290000001</v>
      </c>
      <c r="M22" s="59">
        <v>54585.35100000001</v>
      </c>
    </row>
    <row r="23" spans="1:13">
      <c r="A23" s="43"/>
      <c r="B23" s="10" t="s">
        <v>150</v>
      </c>
      <c r="C23" s="48"/>
      <c r="D23" s="59">
        <v>51882.356</v>
      </c>
      <c r="E23" s="59">
        <v>51900.301999999996</v>
      </c>
      <c r="F23" s="59">
        <v>60152.282282096698</v>
      </c>
      <c r="G23" s="59">
        <v>62115.52908</v>
      </c>
      <c r="H23" s="59">
        <v>59235.678</v>
      </c>
      <c r="I23" s="59">
        <v>62611.275000000009</v>
      </c>
      <c r="J23" s="59">
        <v>64495.534</v>
      </c>
      <c r="K23" s="59">
        <v>56933.417709999994</v>
      </c>
      <c r="L23" s="59">
        <v>52147.90148959434</v>
      </c>
      <c r="M23" s="59">
        <v>62545.804000000004</v>
      </c>
    </row>
    <row r="24" spans="1:13" ht="3.9" customHeight="1">
      <c r="A24" s="43"/>
      <c r="B24" s="44"/>
      <c r="C24" s="44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>
      <c r="A25" s="41" t="s">
        <v>131</v>
      </c>
      <c r="B25" s="42"/>
      <c r="C25" s="42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>
      <c r="A26" s="41"/>
      <c r="B26" s="42" t="s">
        <v>31</v>
      </c>
      <c r="C26" s="42"/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</row>
    <row r="27" spans="1:13">
      <c r="A27" s="41"/>
      <c r="B27" s="42" t="s">
        <v>32</v>
      </c>
      <c r="C27" s="42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>
      <c r="A28" s="41"/>
      <c r="B28" s="42"/>
      <c r="C28" s="48" t="s">
        <v>85</v>
      </c>
      <c r="D28" s="59">
        <v>-1266.059563</v>
      </c>
      <c r="E28" s="59">
        <v>-1350.32</v>
      </c>
      <c r="F28" s="59">
        <v>-821.09999999999991</v>
      </c>
      <c r="G28" s="59">
        <v>-650.11087999999995</v>
      </c>
      <c r="H28" s="59">
        <v>-1204.22741</v>
      </c>
      <c r="I28" s="59">
        <v>-1166.143</v>
      </c>
      <c r="J28" s="59">
        <v>-1944.2307000000001</v>
      </c>
      <c r="K28" s="59">
        <v>-2821.9241999999999</v>
      </c>
      <c r="L28" s="59">
        <v>-3292.862581560275</v>
      </c>
      <c r="M28" s="59">
        <v>-3889.2783571304808</v>
      </c>
    </row>
    <row r="29" spans="1:13">
      <c r="A29" s="43"/>
      <c r="B29" s="42"/>
      <c r="C29" s="48" t="s">
        <v>86</v>
      </c>
      <c r="D29" s="59">
        <v>-1484.2089999999998</v>
      </c>
      <c r="E29" s="59">
        <v>-1632.2330000000002</v>
      </c>
      <c r="F29" s="59">
        <v>-2247.373</v>
      </c>
      <c r="G29" s="59">
        <v>-1569.684</v>
      </c>
      <c r="H29" s="59">
        <v>-1434.711</v>
      </c>
      <c r="I29" s="59">
        <v>-1402.884</v>
      </c>
      <c r="J29" s="59">
        <v>-1403.7089999999998</v>
      </c>
      <c r="K29" s="59">
        <v>-2218.6790000000001</v>
      </c>
      <c r="L29" s="59">
        <v>-1761.9105517336491</v>
      </c>
      <c r="M29" s="59">
        <v>-1651.0205494838335</v>
      </c>
    </row>
    <row r="30" spans="1:13">
      <c r="A30" s="43"/>
      <c r="B30" s="42"/>
      <c r="C30" s="48" t="s">
        <v>64</v>
      </c>
      <c r="D30" s="64">
        <v>0</v>
      </c>
      <c r="E30" s="64">
        <v>-136</v>
      </c>
      <c r="F30" s="64">
        <v>0</v>
      </c>
      <c r="G30" s="64">
        <v>-121.089</v>
      </c>
      <c r="H30" s="59">
        <v>-113.40459</v>
      </c>
      <c r="I30" s="59">
        <v>-123.55200000000001</v>
      </c>
      <c r="J30" s="59">
        <v>-99.059929999999994</v>
      </c>
      <c r="K30" s="59">
        <v>-104.30473000000001</v>
      </c>
      <c r="L30" s="59">
        <v>-109.324351366182</v>
      </c>
      <c r="M30" s="59">
        <v>-104.22817912768488</v>
      </c>
    </row>
    <row r="31" spans="1:13">
      <c r="A31" s="43"/>
      <c r="B31" s="42"/>
      <c r="C31" s="48" t="s">
        <v>121</v>
      </c>
      <c r="D31" s="64">
        <v>0</v>
      </c>
      <c r="E31" s="64">
        <v>0</v>
      </c>
      <c r="F31" s="64">
        <v>0</v>
      </c>
      <c r="G31" s="64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</row>
    <row r="32" spans="1:13">
      <c r="A32" s="43"/>
      <c r="B32" s="42"/>
      <c r="C32" s="48" t="s">
        <v>29</v>
      </c>
      <c r="D32" s="64">
        <v>-8.5950000000000006</v>
      </c>
      <c r="E32" s="64">
        <v>-13</v>
      </c>
      <c r="F32" s="64">
        <v>-19</v>
      </c>
      <c r="G32" s="64">
        <v>-19.143000000000001</v>
      </c>
      <c r="H32" s="59">
        <v>-16.751000000000001</v>
      </c>
      <c r="I32" s="59">
        <v>-14.071999999999999</v>
      </c>
      <c r="J32" s="59">
        <v>-12.582000000000001</v>
      </c>
      <c r="K32" s="59">
        <v>-8.7279999999999998</v>
      </c>
      <c r="L32" s="59">
        <v>-4.1029999999999998</v>
      </c>
      <c r="M32" s="59">
        <v>-3.2850000000000001</v>
      </c>
    </row>
    <row r="33" spans="1:16">
      <c r="A33" s="43"/>
      <c r="B33" s="42"/>
      <c r="C33" s="48" t="s">
        <v>117</v>
      </c>
      <c r="D33" s="64">
        <v>0</v>
      </c>
      <c r="E33" s="64">
        <v>0</v>
      </c>
      <c r="F33" s="64">
        <v>0</v>
      </c>
      <c r="G33" s="64">
        <v>0</v>
      </c>
      <c r="H33" s="59">
        <v>0</v>
      </c>
      <c r="I33" s="59">
        <v>0</v>
      </c>
      <c r="J33" s="59">
        <v>0</v>
      </c>
      <c r="K33" s="59">
        <v>0</v>
      </c>
      <c r="L33" s="59">
        <v>-23.974396019655099</v>
      </c>
      <c r="M33" s="59">
        <v>-23.974396019655053</v>
      </c>
    </row>
    <row r="34" spans="1:16">
      <c r="A34" s="8"/>
      <c r="B34" s="7"/>
      <c r="C34" s="17" t="s">
        <v>92</v>
      </c>
      <c r="D34" s="52"/>
      <c r="E34" s="52">
        <v>0</v>
      </c>
      <c r="F34" s="52"/>
      <c r="G34" s="52"/>
      <c r="H34" s="52"/>
      <c r="I34" s="59">
        <v>0</v>
      </c>
      <c r="J34" s="59">
        <v>0</v>
      </c>
      <c r="K34" s="59">
        <v>0</v>
      </c>
      <c r="L34" s="59">
        <v>0</v>
      </c>
      <c r="M34" s="59">
        <v>0</v>
      </c>
    </row>
    <row r="35" spans="1:16" ht="13.8" thickBot="1">
      <c r="A35" s="8"/>
      <c r="B35" s="10"/>
      <c r="C35" s="17" t="s">
        <v>30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</row>
    <row r="36" spans="1:16" ht="12.75" customHeight="1" thickTop="1">
      <c r="A36" s="8"/>
      <c r="B36" s="10"/>
      <c r="C36" s="10"/>
      <c r="D36" s="33">
        <v>-2758.8635629999994</v>
      </c>
      <c r="E36" s="33">
        <v>-3131.5529999999999</v>
      </c>
      <c r="F36" s="33">
        <f>SUM(F28:F35)</f>
        <v>-3087.473</v>
      </c>
      <c r="G36" s="33">
        <f>SUM(G28:G35)</f>
        <v>-2360.0268799999999</v>
      </c>
      <c r="H36" s="33">
        <f t="shared" ref="H36:M36" si="2">SUM(H28:H35)</f>
        <v>-2769.0940000000001</v>
      </c>
      <c r="I36" s="33">
        <f t="shared" si="2"/>
        <v>-2706.6510000000003</v>
      </c>
      <c r="J36" s="33">
        <f t="shared" si="2"/>
        <v>-3459.5816299999997</v>
      </c>
      <c r="K36" s="33">
        <f t="shared" si="2"/>
        <v>-5153.6359299999995</v>
      </c>
      <c r="L36" s="33">
        <f t="shared" si="2"/>
        <v>-5192.1748806797605</v>
      </c>
      <c r="M36" s="33">
        <f t="shared" si="2"/>
        <v>-5671.7864817616537</v>
      </c>
    </row>
    <row r="37" spans="1:16" ht="4.5" customHeight="1">
      <c r="A37" s="8"/>
      <c r="B37" s="10"/>
      <c r="C37" s="10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6" ht="12.75" customHeight="1">
      <c r="A38" s="8"/>
      <c r="B38" s="10"/>
      <c r="C38" s="10" t="s">
        <v>147</v>
      </c>
      <c r="D38" s="64">
        <v>-331.66399999999999</v>
      </c>
      <c r="E38" s="64">
        <v>0</v>
      </c>
      <c r="F38" s="64">
        <v>-397</v>
      </c>
      <c r="G38" s="64">
        <v>-10.49</v>
      </c>
      <c r="H38" s="59">
        <v>0</v>
      </c>
      <c r="I38" s="59">
        <v>0</v>
      </c>
      <c r="J38" s="59">
        <v>62.241999999999997</v>
      </c>
      <c r="K38" s="59">
        <v>192</v>
      </c>
      <c r="L38" s="59">
        <v>50</v>
      </c>
      <c r="M38" s="59">
        <v>0</v>
      </c>
    </row>
    <row r="39" spans="1:16" ht="12.75" customHeight="1">
      <c r="A39" s="8"/>
      <c r="B39" s="10"/>
      <c r="C39" s="10" t="s">
        <v>148</v>
      </c>
      <c r="D39" s="64">
        <v>-331.66399999999999</v>
      </c>
      <c r="E39" s="64">
        <v>0</v>
      </c>
      <c r="F39" s="64">
        <v>-397</v>
      </c>
      <c r="G39" s="64">
        <v>-10.49</v>
      </c>
      <c r="H39" s="59">
        <v>0</v>
      </c>
      <c r="I39" s="59">
        <v>0</v>
      </c>
      <c r="J39" s="59">
        <v>147.518</v>
      </c>
      <c r="K39" s="59">
        <v>192</v>
      </c>
      <c r="L39" s="59">
        <v>0</v>
      </c>
      <c r="M39" s="59">
        <v>0</v>
      </c>
    </row>
    <row r="40" spans="1:16" ht="6.75" customHeight="1">
      <c r="A40" s="8"/>
      <c r="B40" s="10"/>
      <c r="C40" s="10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6" s="7" customFormat="1">
      <c r="A41" s="15" t="s">
        <v>125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s="7" customFormat="1">
      <c r="A42" s="15"/>
      <c r="B42" s="7" t="s">
        <v>124</v>
      </c>
      <c r="D42" s="59">
        <v>2915774.5853300001</v>
      </c>
      <c r="E42" s="59">
        <v>2676905.21483</v>
      </c>
      <c r="F42" s="59">
        <v>2513288.1497400003</v>
      </c>
      <c r="G42" s="59">
        <v>2436663.4219200001</v>
      </c>
      <c r="H42" s="59">
        <v>2343354.7388237314</v>
      </c>
      <c r="I42" s="59">
        <v>2281478.0338849765</v>
      </c>
      <c r="J42" s="59">
        <v>2172572.3891231562</v>
      </c>
      <c r="K42" s="59">
        <v>2052059.253954218</v>
      </c>
      <c r="L42" s="59">
        <v>1931931.4179277194</v>
      </c>
      <c r="M42" s="59">
        <v>1742647.3892953908</v>
      </c>
      <c r="O42" s="39"/>
      <c r="P42" s="39"/>
    </row>
    <row r="43" spans="1:16" s="7" customFormat="1" ht="13.8" thickBot="1">
      <c r="A43" s="15"/>
      <c r="B43" s="7" t="s">
        <v>97</v>
      </c>
      <c r="D43" s="60">
        <v>-1316.491</v>
      </c>
      <c r="E43" s="60">
        <v>-1448.982</v>
      </c>
      <c r="F43" s="60">
        <v>-3087.473</v>
      </c>
      <c r="G43" s="60">
        <v>-2360.0268799999999</v>
      </c>
      <c r="H43" s="60">
        <v>-2752.3430029758802</v>
      </c>
      <c r="I43" s="60">
        <v>-2692.58019059871</v>
      </c>
      <c r="J43" s="60">
        <v>-3446.9996290471308</v>
      </c>
      <c r="K43" s="60">
        <v>-5144.9079282596458</v>
      </c>
      <c r="L43" s="60">
        <v>-5164.0974846601057</v>
      </c>
      <c r="M43" s="60">
        <v>-5644.5270857419991</v>
      </c>
    </row>
    <row r="44" spans="1:16" s="7" customFormat="1" ht="13.8" thickTop="1">
      <c r="A44" s="15"/>
      <c r="B44" s="10" t="s">
        <v>35</v>
      </c>
      <c r="D44" s="33">
        <v>2914458.0943300002</v>
      </c>
      <c r="E44" s="33">
        <v>2675456.2328300001</v>
      </c>
      <c r="F44" s="33">
        <f>F42+F43</f>
        <v>2510200.67674</v>
      </c>
      <c r="G44" s="33">
        <f t="shared" ref="G44:M44" si="3">G42+G43</f>
        <v>2434303.3950400003</v>
      </c>
      <c r="H44" s="33">
        <f t="shared" si="3"/>
        <v>2340602.3958207555</v>
      </c>
      <c r="I44" s="33">
        <f t="shared" si="3"/>
        <v>2278785.453694378</v>
      </c>
      <c r="J44" s="33">
        <f t="shared" si="3"/>
        <v>2169125.389494109</v>
      </c>
      <c r="K44" s="33">
        <f t="shared" si="3"/>
        <v>2046914.3460259584</v>
      </c>
      <c r="L44" s="33">
        <f t="shared" si="3"/>
        <v>1926767.3204430593</v>
      </c>
      <c r="M44" s="33">
        <f t="shared" si="3"/>
        <v>1737002.8622096488</v>
      </c>
    </row>
    <row r="45" spans="1:16" s="7" customFormat="1" ht="3.9" customHeight="1">
      <c r="A45" s="15"/>
      <c r="B45" s="10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6" s="7" customFormat="1">
      <c r="A46" s="15"/>
      <c r="B46" s="7" t="s">
        <v>127</v>
      </c>
      <c r="D46" s="68">
        <v>2.9035111665642838E-2</v>
      </c>
      <c r="E46" s="68">
        <v>3.1830973723534044E-2</v>
      </c>
      <c r="F46" s="68">
        <v>3.2783953486524749E-2</v>
      </c>
      <c r="G46" s="68">
        <v>3.2941671095499649E-2</v>
      </c>
      <c r="H46" s="69">
        <v>3.3495065275741906E-2</v>
      </c>
      <c r="I46" s="69">
        <v>3.3499035855748045E-2</v>
      </c>
      <c r="J46" s="69">
        <v>3.2873264259602332E-2</v>
      </c>
      <c r="K46" s="69">
        <v>3.3090784174366221E-2</v>
      </c>
      <c r="L46" s="69">
        <v>3.4157212311592654E-2</v>
      </c>
      <c r="M46" s="69">
        <v>3.6369529939437734E-2</v>
      </c>
      <c r="O46" s="23"/>
    </row>
    <row r="47" spans="1:16" s="7" customFormat="1" ht="3.9" customHeight="1">
      <c r="A47" s="15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6" s="7" customFormat="1">
      <c r="A48" s="15" t="s">
        <v>83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7" customFormat="1">
      <c r="A49" s="15"/>
      <c r="B49" s="7" t="s">
        <v>45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s="7" customFormat="1">
      <c r="A50" s="15"/>
      <c r="C50" s="7" t="s">
        <v>43</v>
      </c>
      <c r="D50" s="64">
        <v>82674.603687400027</v>
      </c>
      <c r="E50" s="64">
        <v>77851.576675499993</v>
      </c>
      <c r="F50" s="64">
        <v>78254.684171141998</v>
      </c>
      <c r="G50" s="64">
        <v>77048.148279785019</v>
      </c>
      <c r="H50" s="59">
        <v>75148.528069366104</v>
      </c>
      <c r="I50" s="59">
        <v>70630.593305207367</v>
      </c>
      <c r="J50" s="59">
        <v>68529.803895814723</v>
      </c>
      <c r="K50" s="59">
        <v>64322.971721250993</v>
      </c>
      <c r="L50" s="59">
        <v>62873.026913000002</v>
      </c>
      <c r="M50" s="59">
        <v>61345.610106047796</v>
      </c>
    </row>
    <row r="51" spans="1:13" s="7" customFormat="1">
      <c r="A51" s="15"/>
      <c r="C51" s="10" t="s">
        <v>44</v>
      </c>
      <c r="D51" s="64">
        <v>35106.799229506796</v>
      </c>
      <c r="E51" s="64">
        <v>31608.256996091906</v>
      </c>
      <c r="F51" s="64">
        <v>32661.478895379329</v>
      </c>
      <c r="G51" s="64">
        <v>35492.393696826868</v>
      </c>
      <c r="H51" s="59">
        <v>37725.152800725249</v>
      </c>
      <c r="I51" s="59">
        <v>35232.863523600005</v>
      </c>
      <c r="J51" s="59">
        <v>32934.085010349998</v>
      </c>
      <c r="K51" s="59">
        <v>31569.842787541074</v>
      </c>
      <c r="L51" s="59">
        <v>26053.826091283645</v>
      </c>
      <c r="M51" s="59">
        <v>28435.539936996909</v>
      </c>
    </row>
    <row r="52" spans="1:13" s="7" customFormat="1" ht="13.8" thickBot="1">
      <c r="A52" s="15"/>
      <c r="C52" s="7" t="s">
        <v>98</v>
      </c>
      <c r="D52" s="60">
        <v>0</v>
      </c>
      <c r="E52" s="60">
        <v>40.761000000000003</v>
      </c>
      <c r="F52" s="60">
        <v>1472.6722924333335</v>
      </c>
      <c r="G52" s="60">
        <v>2315.6329949999999</v>
      </c>
      <c r="H52" s="60">
        <v>2358.5070538799996</v>
      </c>
      <c r="I52" s="60">
        <v>2407.9161100000001</v>
      </c>
      <c r="J52" s="60">
        <v>2326.9926312000002</v>
      </c>
      <c r="K52" s="60">
        <v>2225.4018507999999</v>
      </c>
      <c r="L52" s="60">
        <v>2177.2808799999998</v>
      </c>
      <c r="M52" s="60">
        <v>2184.4843599999999</v>
      </c>
    </row>
    <row r="53" spans="1:13" s="7" customFormat="1" ht="13.8" thickTop="1">
      <c r="A53" s="15"/>
      <c r="C53" s="7" t="s">
        <v>4</v>
      </c>
      <c r="D53" s="33">
        <v>117781.40291690682</v>
      </c>
      <c r="E53" s="33">
        <v>109500.5946715919</v>
      </c>
      <c r="F53" s="33">
        <f>F50+F51+F52</f>
        <v>112388.83535895466</v>
      </c>
      <c r="G53" s="33">
        <f t="shared" ref="G53:M53" si="4">G50+G51+G52</f>
        <v>114856.17497161188</v>
      </c>
      <c r="H53" s="33">
        <f t="shared" si="4"/>
        <v>115232.18792397136</v>
      </c>
      <c r="I53" s="33">
        <f t="shared" si="4"/>
        <v>108271.37293880737</v>
      </c>
      <c r="J53" s="33">
        <f t="shared" si="4"/>
        <v>103790.88153736472</v>
      </c>
      <c r="K53" s="33">
        <f t="shared" si="4"/>
        <v>98118.216359592072</v>
      </c>
      <c r="L53" s="33">
        <f t="shared" si="4"/>
        <v>91104.133884283656</v>
      </c>
      <c r="M53" s="33">
        <f t="shared" si="4"/>
        <v>91965.634403044707</v>
      </c>
    </row>
    <row r="54" spans="1:13" s="7" customFormat="1" ht="3.9" customHeight="1">
      <c r="A54" s="15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7" customFormat="1">
      <c r="A55" s="15"/>
      <c r="B55" s="7" t="s">
        <v>126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7" customFormat="1">
      <c r="A56" s="15"/>
      <c r="C56" s="7" t="s">
        <v>43</v>
      </c>
      <c r="D56" s="68">
        <v>2.5262145221173128E-2</v>
      </c>
      <c r="E56" s="68">
        <v>2.541039141318208E-2</v>
      </c>
      <c r="F56" s="68">
        <v>2.5989367648884529E-2</v>
      </c>
      <c r="G56" s="68">
        <v>2.6161980851608709E-2</v>
      </c>
      <c r="H56" s="69">
        <v>2.6122207418570784E-2</v>
      </c>
      <c r="I56" s="69">
        <v>2.5538765423172956E-2</v>
      </c>
      <c r="J56" s="69">
        <v>2.6194411768622427E-2</v>
      </c>
      <c r="K56" s="69">
        <v>2.6656639983990042E-2</v>
      </c>
      <c r="L56" s="69">
        <v>2.714447994986674E-2</v>
      </c>
      <c r="M56" s="69">
        <v>2.8972315545854065E-2</v>
      </c>
    </row>
    <row r="57" spans="1:13" s="7" customFormat="1">
      <c r="A57" s="15"/>
      <c r="C57" s="7" t="s">
        <v>44</v>
      </c>
      <c r="D57" s="68">
        <v>1.0727273199152123E-2</v>
      </c>
      <c r="E57" s="68">
        <v>1.0316787616350326E-2</v>
      </c>
      <c r="F57" s="68">
        <v>1.0847289104277381E-2</v>
      </c>
      <c r="G57" s="68">
        <v>1.2051572231201362E-2</v>
      </c>
      <c r="H57" s="69">
        <v>1.3113553807044437E-2</v>
      </c>
      <c r="I57" s="69">
        <v>1.2739576359321731E-2</v>
      </c>
      <c r="J57" s="69">
        <v>1.2588522583480059E-2</v>
      </c>
      <c r="K57" s="69">
        <v>1.3083132060277891E-2</v>
      </c>
      <c r="L57" s="69">
        <v>1.1248345986757882E-2</v>
      </c>
      <c r="M57" s="69">
        <v>1.3429541809874193E-2</v>
      </c>
    </row>
    <row r="58" spans="1:13" s="7" customFormat="1" ht="13.8" thickBot="1">
      <c r="A58" s="15"/>
      <c r="C58" s="7" t="s">
        <v>98</v>
      </c>
      <c r="D58" s="88">
        <v>0</v>
      </c>
      <c r="E58" s="88">
        <v>1.330420023103614E-5</v>
      </c>
      <c r="F58" s="88">
        <v>4.8909304330806743E-4</v>
      </c>
      <c r="G58" s="88">
        <v>7.8628166188437771E-4</v>
      </c>
      <c r="H58" s="87">
        <v>8.1983522555154878E-4</v>
      </c>
      <c r="I58" s="87">
        <v>8.7065960817060402E-4</v>
      </c>
      <c r="J58" s="87">
        <v>8.8945538581827993E-4</v>
      </c>
      <c r="K58" s="87">
        <v>9.2224806113679655E-4</v>
      </c>
      <c r="L58" s="87">
        <v>9.4000814171343958E-4</v>
      </c>
      <c r="M58" s="87">
        <v>1.031688658299995E-3</v>
      </c>
    </row>
    <row r="59" spans="1:13" s="7" customFormat="1" ht="13.8" thickTop="1">
      <c r="A59" s="15"/>
      <c r="C59" s="7" t="s">
        <v>4</v>
      </c>
      <c r="D59" s="89">
        <v>3.5989418420325249E-2</v>
      </c>
      <c r="E59" s="89">
        <v>3.5740483229763441E-2</v>
      </c>
      <c r="F59" s="89">
        <f>F56+F57+F58</f>
        <v>3.7325749796469979E-2</v>
      </c>
      <c r="G59" s="89">
        <f t="shared" ref="G59:M59" si="5">G56+G57+G58</f>
        <v>3.8999834744694449E-2</v>
      </c>
      <c r="H59" s="89">
        <f t="shared" si="5"/>
        <v>4.0055596451166769E-2</v>
      </c>
      <c r="I59" s="89">
        <f t="shared" si="5"/>
        <v>3.9149001390665294E-2</v>
      </c>
      <c r="J59" s="89">
        <f t="shared" si="5"/>
        <v>3.9672389737920762E-2</v>
      </c>
      <c r="K59" s="89">
        <f t="shared" si="5"/>
        <v>4.0662020105404727E-2</v>
      </c>
      <c r="L59" s="89">
        <f t="shared" si="5"/>
        <v>3.9332834078338062E-2</v>
      </c>
      <c r="M59" s="89">
        <f t="shared" si="5"/>
        <v>4.3433546014028254E-2</v>
      </c>
    </row>
    <row r="60" spans="1:13" ht="3.9" customHeight="1">
      <c r="A60" s="11"/>
      <c r="B60" s="12"/>
      <c r="C60" s="20"/>
      <c r="D60" s="20"/>
      <c r="E60" s="20"/>
      <c r="F60" s="20"/>
      <c r="G60" s="21"/>
      <c r="H60" s="21"/>
      <c r="I60" s="21"/>
      <c r="J60" s="21"/>
      <c r="K60" s="12"/>
      <c r="L60" s="12"/>
      <c r="M60" s="12"/>
    </row>
    <row r="62" spans="1:13" ht="15.6">
      <c r="A62" s="162" t="s">
        <v>350</v>
      </c>
      <c r="B62" s="153"/>
      <c r="C62" s="153"/>
    </row>
    <row r="63" spans="1:13">
      <c r="A63" s="14" t="s">
        <v>331</v>
      </c>
    </row>
    <row r="64" spans="1:13">
      <c r="E64" s="19"/>
      <c r="F64" s="19"/>
      <c r="G64" s="72"/>
    </row>
    <row r="65" spans="1:13">
      <c r="A65" s="165" t="s">
        <v>197</v>
      </c>
      <c r="B65" s="166"/>
      <c r="C65" s="166"/>
      <c r="D65" s="165" t="s">
        <v>198</v>
      </c>
      <c r="E65" s="166"/>
      <c r="F65" s="166"/>
      <c r="G65" s="191"/>
      <c r="H65" s="189"/>
      <c r="I65" s="189"/>
      <c r="J65" s="189"/>
      <c r="K65" s="189"/>
      <c r="L65" s="189"/>
      <c r="M65" s="189"/>
    </row>
    <row r="66" spans="1:13">
      <c r="A66" s="167"/>
      <c r="B66" s="166"/>
      <c r="C66" s="166"/>
      <c r="D66" s="170">
        <v>2012</v>
      </c>
      <c r="E66" s="170">
        <v>2011</v>
      </c>
      <c r="F66" s="170">
        <f>E66-1</f>
        <v>2010</v>
      </c>
      <c r="G66" s="170">
        <f t="shared" ref="G66" si="6">F66-1</f>
        <v>2009</v>
      </c>
      <c r="H66" s="170">
        <f t="shared" ref="H66" si="7">G66-1</f>
        <v>2008</v>
      </c>
      <c r="I66" s="170">
        <f t="shared" ref="I66" si="8">H66-1</f>
        <v>2007</v>
      </c>
      <c r="J66" s="170">
        <f t="shared" ref="J66" si="9">I66-1</f>
        <v>2006</v>
      </c>
      <c r="K66" s="170">
        <f t="shared" ref="K66" si="10">J66-1</f>
        <v>2005</v>
      </c>
      <c r="L66" s="170">
        <f t="shared" ref="L66" si="11">K66-1</f>
        <v>2004</v>
      </c>
      <c r="M66" s="170">
        <f t="shared" ref="M66" si="12">L66-1</f>
        <v>2003</v>
      </c>
    </row>
    <row r="67" spans="1:13">
      <c r="A67" s="8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</row>
    <row r="68" spans="1:13">
      <c r="A68" s="139" t="s">
        <v>283</v>
      </c>
      <c r="B68" s="140"/>
      <c r="C68" s="140"/>
      <c r="D68" s="121"/>
      <c r="E68" s="121"/>
      <c r="F68" s="121"/>
      <c r="G68" s="121"/>
      <c r="H68" s="121"/>
      <c r="I68" s="121"/>
      <c r="J68" s="121"/>
      <c r="K68" s="121"/>
      <c r="L68" s="121"/>
      <c r="M68" s="121"/>
    </row>
    <row r="69" spans="1:13">
      <c r="A69" s="139"/>
      <c r="B69" s="140" t="s">
        <v>284</v>
      </c>
      <c r="C69" s="140"/>
      <c r="D69" s="59">
        <v>10944.342000000001</v>
      </c>
      <c r="E69" s="59">
        <v>4225.7249900000006</v>
      </c>
      <c r="F69" s="59">
        <v>5592.4256900000009</v>
      </c>
      <c r="G69" s="59">
        <v>5258.50299</v>
      </c>
      <c r="H69" s="59">
        <v>5621.1793099999995</v>
      </c>
      <c r="I69" s="59">
        <v>4920.5814200000004</v>
      </c>
      <c r="J69" s="59">
        <v>5397.52711</v>
      </c>
      <c r="K69" s="59">
        <v>4952.1100000000006</v>
      </c>
      <c r="L69" s="59">
        <v>4781.4310000000005</v>
      </c>
      <c r="M69" s="59">
        <v>2878.5140000000001</v>
      </c>
    </row>
    <row r="70" spans="1:13">
      <c r="A70" s="139"/>
      <c r="B70" s="140" t="s">
        <v>285</v>
      </c>
      <c r="C70" s="140"/>
      <c r="D70" s="125"/>
      <c r="E70" s="125"/>
      <c r="F70" s="125"/>
      <c r="G70" s="125"/>
      <c r="H70" s="125"/>
      <c r="I70" s="125"/>
      <c r="J70" s="125"/>
      <c r="K70" s="125"/>
      <c r="L70" s="125"/>
      <c r="M70" s="125"/>
    </row>
    <row r="71" spans="1:13">
      <c r="A71" s="139"/>
      <c r="B71" s="140"/>
      <c r="C71" s="141" t="s">
        <v>286</v>
      </c>
      <c r="D71" s="59">
        <v>1972101.84614</v>
      </c>
      <c r="E71" s="59">
        <v>1861905.8308007</v>
      </c>
      <c r="F71" s="59">
        <v>1667805.3794799605</v>
      </c>
      <c r="G71" s="59">
        <v>1594292.1250931595</v>
      </c>
      <c r="H71" s="59">
        <v>1551256.500244895</v>
      </c>
      <c r="I71" s="59">
        <v>1492533.0427900001</v>
      </c>
      <c r="J71" s="59">
        <v>1439524.3872899998</v>
      </c>
      <c r="K71" s="59">
        <v>1360927.8262400001</v>
      </c>
      <c r="L71" s="59">
        <v>1264506.6837481963</v>
      </c>
      <c r="M71" s="59">
        <v>1207848.4409321069</v>
      </c>
    </row>
    <row r="72" spans="1:13">
      <c r="A72" s="142"/>
      <c r="B72" s="140"/>
      <c r="C72" s="141" t="s">
        <v>287</v>
      </c>
      <c r="D72" s="59">
        <v>453035.13642000005</v>
      </c>
      <c r="E72" s="59">
        <v>439428.929</v>
      </c>
      <c r="F72" s="59">
        <v>430196.10960003937</v>
      </c>
      <c r="G72" s="59">
        <v>419974.18793346873</v>
      </c>
      <c r="H72" s="59">
        <v>394753.62872923655</v>
      </c>
      <c r="I72" s="59">
        <v>401736.71969</v>
      </c>
      <c r="J72" s="59">
        <v>398693.58697</v>
      </c>
      <c r="K72" s="59">
        <v>387049.18598000001</v>
      </c>
      <c r="L72" s="59">
        <v>380748.481823952</v>
      </c>
      <c r="M72" s="59">
        <v>363983.19771919295</v>
      </c>
    </row>
    <row r="73" spans="1:13">
      <c r="A73" s="142"/>
      <c r="B73" s="140"/>
      <c r="C73" s="141" t="s">
        <v>288</v>
      </c>
      <c r="D73" s="64">
        <v>10897.643</v>
      </c>
      <c r="E73" s="64">
        <v>8647.8140000000003</v>
      </c>
      <c r="F73" s="64">
        <v>9871</v>
      </c>
      <c r="G73" s="64">
        <v>8747.9778999999999</v>
      </c>
      <c r="H73" s="59">
        <v>7997.5949899999996</v>
      </c>
      <c r="I73" s="59">
        <v>11470.188</v>
      </c>
      <c r="J73" s="59">
        <v>10483.07235</v>
      </c>
      <c r="K73" s="59">
        <v>10571.75633</v>
      </c>
      <c r="L73" s="59">
        <v>12433.923841135318</v>
      </c>
      <c r="M73" s="59">
        <v>14831.58452478493</v>
      </c>
    </row>
    <row r="74" spans="1:13">
      <c r="A74" s="142"/>
      <c r="B74" s="140"/>
      <c r="C74" s="141" t="s">
        <v>289</v>
      </c>
      <c r="D74" s="64">
        <v>109392.14632314612</v>
      </c>
      <c r="E74" s="64">
        <v>119550.89933054539</v>
      </c>
      <c r="F74" s="64">
        <v>137985.52669183191</v>
      </c>
      <c r="G74" s="64">
        <v>149045.09013439706</v>
      </c>
      <c r="H74" s="59">
        <v>157570.99663843209</v>
      </c>
      <c r="I74" s="59">
        <v>165193.9830142596</v>
      </c>
      <c r="J74" s="59">
        <v>145349.36490878821</v>
      </c>
      <c r="K74" s="59">
        <v>146560.37641139247</v>
      </c>
      <c r="L74" s="59">
        <v>152893.1033714466</v>
      </c>
      <c r="M74" s="59">
        <v>156446.38448970998</v>
      </c>
    </row>
    <row r="75" spans="1:13">
      <c r="A75" s="142"/>
      <c r="B75" s="140"/>
      <c r="C75" s="141" t="s">
        <v>290</v>
      </c>
      <c r="D75" s="64">
        <v>713953.56749488297</v>
      </c>
      <c r="E75" s="64">
        <v>727481.44228758104</v>
      </c>
      <c r="F75" s="64">
        <v>710617.50351296808</v>
      </c>
      <c r="G75" s="64">
        <v>689740.39213977044</v>
      </c>
      <c r="H75" s="59">
        <v>693661.73719400668</v>
      </c>
      <c r="I75" s="59">
        <v>669862.35128574027</v>
      </c>
      <c r="J75" s="59">
        <v>639288.22171385842</v>
      </c>
      <c r="K75" s="59">
        <v>571839.72566565406</v>
      </c>
      <c r="L75" s="59">
        <v>499097.37099999998</v>
      </c>
      <c r="M75" s="59">
        <v>458911.0567121366</v>
      </c>
    </row>
    <row r="76" spans="1:13">
      <c r="A76" s="142"/>
      <c r="B76" s="140"/>
      <c r="C76" s="141" t="s">
        <v>291</v>
      </c>
      <c r="D76" s="64">
        <v>2435.1470000000004</v>
      </c>
      <c r="E76" s="64">
        <v>2494.953</v>
      </c>
      <c r="F76" s="64">
        <v>2673.3109999999997</v>
      </c>
      <c r="G76" s="64">
        <v>570.36172046616025</v>
      </c>
      <c r="H76" s="59">
        <v>1263.6457409883101</v>
      </c>
      <c r="I76" s="59">
        <v>1220.6379999999999</v>
      </c>
      <c r="J76" s="59">
        <v>1686.4630399999999</v>
      </c>
      <c r="K76" s="59">
        <v>2717.8953699999997</v>
      </c>
      <c r="L76" s="59">
        <v>1008.35241</v>
      </c>
      <c r="M76" s="59">
        <v>1857.0917798582104</v>
      </c>
    </row>
    <row r="77" spans="1:13">
      <c r="A77" s="142"/>
      <c r="B77" s="140"/>
      <c r="C77" s="141" t="s">
        <v>292</v>
      </c>
      <c r="D77" s="52"/>
      <c r="E77" s="52"/>
      <c r="F77" s="52"/>
      <c r="G77" s="52"/>
      <c r="H77" s="52"/>
      <c r="I77" s="59">
        <v>6177.7940922945982</v>
      </c>
      <c r="J77" s="59">
        <v>4518.8440692422482</v>
      </c>
      <c r="K77" s="59">
        <v>4541.9260000000004</v>
      </c>
      <c r="L77" s="59">
        <v>4706.4120000000003</v>
      </c>
      <c r="M77" s="59">
        <v>3138.8245139526671</v>
      </c>
    </row>
    <row r="78" spans="1:13" ht="13.8" thickBot="1">
      <c r="A78" s="142"/>
      <c r="B78" s="143"/>
      <c r="C78" s="141" t="s">
        <v>293</v>
      </c>
      <c r="D78" s="60">
        <v>111144.9051446105</v>
      </c>
      <c r="E78" s="60">
        <v>108931.98741512629</v>
      </c>
      <c r="F78" s="60">
        <v>99028.026819999999</v>
      </c>
      <c r="G78" s="60">
        <v>95280.729253509257</v>
      </c>
      <c r="H78" s="60">
        <v>84346.686876211897</v>
      </c>
      <c r="I78" s="60">
        <v>80679.010657053528</v>
      </c>
      <c r="J78" s="60">
        <v>77063.680430000008</v>
      </c>
      <c r="K78" s="60">
        <v>71498.272999999986</v>
      </c>
      <c r="L78" s="60">
        <v>66251.429999999993</v>
      </c>
      <c r="M78" s="60">
        <v>64962.504798000002</v>
      </c>
    </row>
    <row r="79" spans="1:13" ht="13.8" thickTop="1">
      <c r="A79" s="142"/>
      <c r="B79" s="143"/>
      <c r="C79" s="141"/>
      <c r="D79" s="33">
        <v>3372960.3915226394</v>
      </c>
      <c r="E79" s="33">
        <v>3268441.85583395</v>
      </c>
      <c r="F79" s="33">
        <f t="shared" ref="F79:M79" si="13">SUM(F71:F78)</f>
        <v>3058176.8571047997</v>
      </c>
      <c r="G79" s="33">
        <f t="shared" si="13"/>
        <v>2957650.8641747711</v>
      </c>
      <c r="H79" s="33">
        <f t="shared" si="13"/>
        <v>2890850.7904137704</v>
      </c>
      <c r="I79" s="33">
        <f t="shared" si="13"/>
        <v>2828873.7275293479</v>
      </c>
      <c r="J79" s="33">
        <f t="shared" si="13"/>
        <v>2716607.6207718891</v>
      </c>
      <c r="K79" s="33">
        <f t="shared" si="13"/>
        <v>2555706.9649970466</v>
      </c>
      <c r="L79" s="33">
        <f t="shared" si="13"/>
        <v>2381645.7581947302</v>
      </c>
      <c r="M79" s="33">
        <f t="shared" si="13"/>
        <v>2271979.0854697428</v>
      </c>
    </row>
    <row r="80" spans="1:13">
      <c r="A80" s="142"/>
      <c r="B80" s="143"/>
      <c r="C80" s="141" t="s">
        <v>294</v>
      </c>
      <c r="D80" s="64">
        <v>358841.45479219517</v>
      </c>
      <c r="E80" s="64">
        <v>360410.29733959702</v>
      </c>
      <c r="F80" s="64">
        <v>350567.07310774777</v>
      </c>
      <c r="G80" s="64">
        <v>344092.03790970863</v>
      </c>
      <c r="H80" s="59">
        <v>345541.43783536518</v>
      </c>
      <c r="I80" s="59">
        <v>350429.5508906765</v>
      </c>
      <c r="J80" s="59">
        <v>341373.28812934225</v>
      </c>
      <c r="K80" s="59">
        <v>323967.39025368611</v>
      </c>
      <c r="L80" s="59">
        <v>273803.50806204381</v>
      </c>
      <c r="M80" s="59">
        <v>159243.41728977859</v>
      </c>
    </row>
    <row r="81" spans="1:13">
      <c r="A81" s="142"/>
      <c r="B81" s="143"/>
      <c r="C81" s="141" t="s">
        <v>295</v>
      </c>
      <c r="D81" s="64">
        <v>451786.16292890388</v>
      </c>
      <c r="E81" s="64">
        <v>439209.33414123405</v>
      </c>
      <c r="F81" s="64">
        <v>437537.22314583138</v>
      </c>
      <c r="G81" s="64">
        <v>427866.94605218706</v>
      </c>
      <c r="H81" s="59">
        <v>439414.47007921204</v>
      </c>
      <c r="I81" s="59">
        <v>443926.04522897006</v>
      </c>
      <c r="J81" s="59">
        <v>429255.13470837328</v>
      </c>
      <c r="K81" s="59">
        <v>396892.3670562862</v>
      </c>
      <c r="L81" s="59">
        <v>341944.22172154376</v>
      </c>
      <c r="M81" s="59">
        <v>203755.01465265782</v>
      </c>
    </row>
    <row r="82" spans="1:13">
      <c r="A82" s="142"/>
      <c r="B82" s="143"/>
      <c r="C82" s="141"/>
      <c r="D82" s="123"/>
      <c r="E82" s="123"/>
      <c r="F82" s="123"/>
      <c r="G82" s="123"/>
      <c r="H82" s="123"/>
      <c r="I82" s="123"/>
      <c r="J82" s="123"/>
      <c r="K82" s="123"/>
      <c r="L82" s="123"/>
      <c r="M82" s="123"/>
    </row>
    <row r="83" spans="1:13">
      <c r="A83" s="142"/>
      <c r="B83" s="143" t="s">
        <v>296</v>
      </c>
      <c r="C83" s="141"/>
      <c r="D83" s="59"/>
      <c r="E83" s="59"/>
      <c r="F83" s="59">
        <v>0</v>
      </c>
      <c r="G83" s="59">
        <v>68439.320719999989</v>
      </c>
      <c r="H83" s="59">
        <v>66136.845979999998</v>
      </c>
      <c r="I83" s="59">
        <v>63818.183440000001</v>
      </c>
      <c r="J83" s="59">
        <v>61371.83</v>
      </c>
      <c r="K83" s="59">
        <v>59018.480820000004</v>
      </c>
      <c r="L83" s="59">
        <v>56764.363290000001</v>
      </c>
      <c r="M83" s="59">
        <v>54585.35100000001</v>
      </c>
    </row>
    <row r="84" spans="1:13">
      <c r="A84" s="142"/>
      <c r="B84" s="143" t="s">
        <v>297</v>
      </c>
      <c r="C84" s="141"/>
      <c r="D84" s="59">
        <v>51882.356</v>
      </c>
      <c r="E84" s="59">
        <v>51900.301999999996</v>
      </c>
      <c r="F84" s="59">
        <v>60152.282282096698</v>
      </c>
      <c r="G84" s="59">
        <v>62115.52908</v>
      </c>
      <c r="H84" s="59">
        <v>59235.678</v>
      </c>
      <c r="I84" s="59">
        <v>62611.275000000009</v>
      </c>
      <c r="J84" s="59">
        <v>64495.534</v>
      </c>
      <c r="K84" s="59">
        <v>56933.417709999994</v>
      </c>
      <c r="L84" s="59">
        <v>52147.90148959434</v>
      </c>
      <c r="M84" s="59">
        <v>62545.804000000004</v>
      </c>
    </row>
    <row r="85" spans="1:13">
      <c r="A85" s="142"/>
      <c r="B85" s="143"/>
      <c r="C85" s="143"/>
      <c r="D85" s="123"/>
      <c r="E85" s="123"/>
      <c r="F85" s="123"/>
      <c r="G85" s="123"/>
      <c r="H85" s="123"/>
      <c r="I85" s="123"/>
      <c r="J85" s="123"/>
      <c r="K85" s="123"/>
      <c r="L85" s="123"/>
      <c r="M85" s="123"/>
    </row>
    <row r="86" spans="1:13">
      <c r="A86" s="139" t="s">
        <v>298</v>
      </c>
      <c r="B86" s="140"/>
      <c r="C86" s="140"/>
      <c r="D86" s="125"/>
      <c r="E86" s="125"/>
      <c r="F86" s="125"/>
      <c r="G86" s="125"/>
      <c r="H86" s="125"/>
      <c r="I86" s="125"/>
      <c r="J86" s="125"/>
      <c r="K86" s="125"/>
      <c r="L86" s="125"/>
      <c r="M86" s="125"/>
    </row>
    <row r="87" spans="1:13">
      <c r="A87" s="139"/>
      <c r="B87" s="140" t="s">
        <v>284</v>
      </c>
      <c r="C87" s="140"/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</row>
    <row r="88" spans="1:13">
      <c r="A88" s="139"/>
      <c r="B88" s="140" t="s">
        <v>285</v>
      </c>
      <c r="C88" s="140"/>
      <c r="D88" s="125"/>
      <c r="E88" s="125"/>
      <c r="F88" s="125"/>
      <c r="G88" s="125"/>
      <c r="H88" s="125"/>
      <c r="I88" s="125"/>
      <c r="J88" s="125"/>
      <c r="K88" s="125"/>
      <c r="L88" s="125"/>
      <c r="M88" s="125"/>
    </row>
    <row r="89" spans="1:13">
      <c r="A89" s="139"/>
      <c r="B89" s="140"/>
      <c r="C89" s="141" t="s">
        <v>286</v>
      </c>
      <c r="D89" s="59">
        <v>-1266.059563</v>
      </c>
      <c r="E89" s="59">
        <v>-1350.32</v>
      </c>
      <c r="F89" s="59">
        <v>-821.09999999999991</v>
      </c>
      <c r="G89" s="59">
        <v>-650.11087999999995</v>
      </c>
      <c r="H89" s="59">
        <v>-1204.22741</v>
      </c>
      <c r="I89" s="59">
        <v>-1166.143</v>
      </c>
      <c r="J89" s="59">
        <v>-1944.2307000000001</v>
      </c>
      <c r="K89" s="59">
        <v>-2821.9241999999999</v>
      </c>
      <c r="L89" s="59">
        <v>-3292.862581560275</v>
      </c>
      <c r="M89" s="59">
        <v>-3889.2783571304808</v>
      </c>
    </row>
    <row r="90" spans="1:13">
      <c r="A90" s="142"/>
      <c r="B90" s="140"/>
      <c r="C90" s="141" t="s">
        <v>287</v>
      </c>
      <c r="D90" s="59">
        <v>-1484.2089999999998</v>
      </c>
      <c r="E90" s="59">
        <v>-1632.2330000000002</v>
      </c>
      <c r="F90" s="59">
        <v>-2247.373</v>
      </c>
      <c r="G90" s="59">
        <v>-1569.684</v>
      </c>
      <c r="H90" s="59">
        <v>-1434.711</v>
      </c>
      <c r="I90" s="59">
        <v>-1402.884</v>
      </c>
      <c r="J90" s="59">
        <v>-1403.7089999999998</v>
      </c>
      <c r="K90" s="59">
        <v>-2218.6790000000001</v>
      </c>
      <c r="L90" s="59">
        <v>-1761.9105517336491</v>
      </c>
      <c r="M90" s="59">
        <v>-1651.0205494838335</v>
      </c>
    </row>
    <row r="91" spans="1:13">
      <c r="A91" s="142"/>
      <c r="B91" s="140"/>
      <c r="C91" s="141" t="s">
        <v>288</v>
      </c>
      <c r="D91" s="64">
        <v>0</v>
      </c>
      <c r="E91" s="64">
        <v>-136</v>
      </c>
      <c r="F91" s="64">
        <v>0</v>
      </c>
      <c r="G91" s="64">
        <v>-121.089</v>
      </c>
      <c r="H91" s="59">
        <v>-113.40459</v>
      </c>
      <c r="I91" s="59">
        <v>-123.55200000000001</v>
      </c>
      <c r="J91" s="59">
        <v>-99.059929999999994</v>
      </c>
      <c r="K91" s="59">
        <v>-104.30473000000001</v>
      </c>
      <c r="L91" s="59">
        <v>-109.324351366182</v>
      </c>
      <c r="M91" s="59">
        <v>-104.22817912768488</v>
      </c>
    </row>
    <row r="92" spans="1:13">
      <c r="A92" s="142"/>
      <c r="B92" s="140"/>
      <c r="C92" s="141" t="s">
        <v>289</v>
      </c>
      <c r="D92" s="64">
        <v>0</v>
      </c>
      <c r="E92" s="64">
        <v>0</v>
      </c>
      <c r="F92" s="64">
        <v>0</v>
      </c>
      <c r="G92" s="64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</row>
    <row r="93" spans="1:13">
      <c r="A93" s="142"/>
      <c r="B93" s="140"/>
      <c r="C93" s="141" t="s">
        <v>290</v>
      </c>
      <c r="D93" s="64">
        <v>-8.5950000000000006</v>
      </c>
      <c r="E93" s="64">
        <v>-13</v>
      </c>
      <c r="F93" s="64">
        <v>-19</v>
      </c>
      <c r="G93" s="64">
        <v>-19.143000000000001</v>
      </c>
      <c r="H93" s="59">
        <v>-16.751000000000001</v>
      </c>
      <c r="I93" s="59">
        <v>-14.071999999999999</v>
      </c>
      <c r="J93" s="59">
        <v>-12.582000000000001</v>
      </c>
      <c r="K93" s="59">
        <v>-8.7279999999999998</v>
      </c>
      <c r="L93" s="59">
        <v>-4.1029999999999998</v>
      </c>
      <c r="M93" s="59">
        <v>-3.2850000000000001</v>
      </c>
    </row>
    <row r="94" spans="1:13">
      <c r="A94" s="142"/>
      <c r="B94" s="140"/>
      <c r="C94" s="141" t="s">
        <v>291</v>
      </c>
      <c r="D94" s="64">
        <v>0</v>
      </c>
      <c r="E94" s="64">
        <v>0</v>
      </c>
      <c r="F94" s="64">
        <v>0</v>
      </c>
      <c r="G94" s="64">
        <v>0</v>
      </c>
      <c r="H94" s="59">
        <v>0</v>
      </c>
      <c r="I94" s="59">
        <v>0</v>
      </c>
      <c r="J94" s="59">
        <v>0</v>
      </c>
      <c r="K94" s="59">
        <v>0</v>
      </c>
      <c r="L94" s="59">
        <v>-23.974396019655099</v>
      </c>
      <c r="M94" s="59">
        <v>-23.974396019655053</v>
      </c>
    </row>
    <row r="95" spans="1:13">
      <c r="A95" s="134"/>
      <c r="B95" s="132"/>
      <c r="C95" s="144" t="s">
        <v>292</v>
      </c>
      <c r="D95" s="52"/>
      <c r="E95" s="52">
        <v>0</v>
      </c>
      <c r="F95" s="52"/>
      <c r="G95" s="52"/>
      <c r="H95" s="52"/>
      <c r="I95" s="59">
        <v>0</v>
      </c>
      <c r="J95" s="59">
        <v>0</v>
      </c>
      <c r="K95" s="59">
        <v>0</v>
      </c>
      <c r="L95" s="59">
        <v>0</v>
      </c>
      <c r="M95" s="59">
        <v>0</v>
      </c>
    </row>
    <row r="96" spans="1:13" ht="13.8" thickBot="1">
      <c r="A96" s="134"/>
      <c r="B96" s="133"/>
      <c r="C96" s="144" t="s">
        <v>293</v>
      </c>
      <c r="D96" s="60">
        <v>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</row>
    <row r="97" spans="1:13" ht="13.8" thickTop="1">
      <c r="A97" s="134"/>
      <c r="B97" s="133"/>
      <c r="C97" s="133"/>
      <c r="D97" s="33">
        <v>-2758.8635629999994</v>
      </c>
      <c r="E97" s="33">
        <v>-3131.5529999999999</v>
      </c>
      <c r="F97" s="33">
        <f>SUM(F89:F96)</f>
        <v>-3087.473</v>
      </c>
      <c r="G97" s="33">
        <f>SUM(G89:G96)</f>
        <v>-2360.0268799999999</v>
      </c>
      <c r="H97" s="33">
        <f t="shared" ref="H97:M97" si="14">SUM(H89:H96)</f>
        <v>-2769.0940000000001</v>
      </c>
      <c r="I97" s="33">
        <f t="shared" si="14"/>
        <v>-2706.6510000000003</v>
      </c>
      <c r="J97" s="33">
        <f t="shared" si="14"/>
        <v>-3459.5816299999997</v>
      </c>
      <c r="K97" s="33">
        <f t="shared" si="14"/>
        <v>-5153.6359299999995</v>
      </c>
      <c r="L97" s="33">
        <f t="shared" si="14"/>
        <v>-5192.1748806797605</v>
      </c>
      <c r="M97" s="33">
        <f t="shared" si="14"/>
        <v>-5671.7864817616537</v>
      </c>
    </row>
    <row r="98" spans="1:13">
      <c r="A98" s="134"/>
      <c r="B98" s="133"/>
      <c r="C98" s="1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>
      <c r="A99" s="134"/>
      <c r="B99" s="133"/>
      <c r="C99" s="133" t="s">
        <v>299</v>
      </c>
      <c r="D99" s="64">
        <v>-331.66399999999999</v>
      </c>
      <c r="E99" s="64">
        <v>0</v>
      </c>
      <c r="F99" s="64">
        <v>-397</v>
      </c>
      <c r="G99" s="64">
        <v>-10.49</v>
      </c>
      <c r="H99" s="59">
        <v>0</v>
      </c>
      <c r="I99" s="59">
        <v>0</v>
      </c>
      <c r="J99" s="59">
        <v>62.241999999999997</v>
      </c>
      <c r="K99" s="59">
        <v>192</v>
      </c>
      <c r="L99" s="59">
        <v>50</v>
      </c>
      <c r="M99" s="59">
        <v>0</v>
      </c>
    </row>
    <row r="100" spans="1:13">
      <c r="A100" s="134"/>
      <c r="B100" s="133"/>
      <c r="C100" s="133" t="s">
        <v>300</v>
      </c>
      <c r="D100" s="64">
        <v>-331.66399999999999</v>
      </c>
      <c r="E100" s="64">
        <v>0</v>
      </c>
      <c r="F100" s="64">
        <v>-397</v>
      </c>
      <c r="G100" s="64">
        <v>-10.49</v>
      </c>
      <c r="H100" s="59">
        <v>0</v>
      </c>
      <c r="I100" s="59">
        <v>0</v>
      </c>
      <c r="J100" s="59">
        <v>147.518</v>
      </c>
      <c r="K100" s="59">
        <v>192</v>
      </c>
      <c r="L100" s="59">
        <v>0</v>
      </c>
      <c r="M100" s="59">
        <v>0</v>
      </c>
    </row>
    <row r="101" spans="1:13">
      <c r="A101" s="134"/>
      <c r="B101" s="133"/>
      <c r="C101" s="1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>
      <c r="A102" s="131" t="s">
        <v>301</v>
      </c>
      <c r="B102" s="132"/>
      <c r="C102" s="132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</row>
    <row r="103" spans="1:13">
      <c r="A103" s="131"/>
      <c r="B103" s="132" t="s">
        <v>302</v>
      </c>
      <c r="C103" s="132"/>
      <c r="D103" s="59">
        <v>2915774.5853300001</v>
      </c>
      <c r="E103" s="59">
        <v>2676905.21483</v>
      </c>
      <c r="F103" s="59">
        <v>2513288.1497400003</v>
      </c>
      <c r="G103" s="59">
        <v>2436663.4219200001</v>
      </c>
      <c r="H103" s="59">
        <v>2343354.7388237314</v>
      </c>
      <c r="I103" s="59">
        <v>2281478.0338849765</v>
      </c>
      <c r="J103" s="59">
        <v>2172572.3891231562</v>
      </c>
      <c r="K103" s="59">
        <v>2052059.253954218</v>
      </c>
      <c r="L103" s="59">
        <v>1931931.4179277194</v>
      </c>
      <c r="M103" s="59">
        <v>1742647.3892953908</v>
      </c>
    </row>
    <row r="104" spans="1:13" ht="13.8" thickBot="1">
      <c r="A104" s="131"/>
      <c r="B104" s="132" t="s">
        <v>303</v>
      </c>
      <c r="C104" s="132"/>
      <c r="D104" s="60">
        <v>-1316.491</v>
      </c>
      <c r="E104" s="60">
        <v>-1448.982</v>
      </c>
      <c r="F104" s="60">
        <v>-3087.473</v>
      </c>
      <c r="G104" s="60">
        <v>-2360.0268799999999</v>
      </c>
      <c r="H104" s="60">
        <v>-2752.3430029758802</v>
      </c>
      <c r="I104" s="60">
        <v>-2692.58019059871</v>
      </c>
      <c r="J104" s="60">
        <v>-3446.9996290471308</v>
      </c>
      <c r="K104" s="60">
        <v>-5144.9079282596458</v>
      </c>
      <c r="L104" s="60">
        <v>-5164.0974846601057</v>
      </c>
      <c r="M104" s="60">
        <v>-5644.5270857419991</v>
      </c>
    </row>
    <row r="105" spans="1:13" ht="13.8" thickTop="1">
      <c r="A105" s="131"/>
      <c r="B105" s="133" t="s">
        <v>304</v>
      </c>
      <c r="C105" s="132"/>
      <c r="D105" s="33">
        <v>2914458.0943300002</v>
      </c>
      <c r="E105" s="33">
        <v>2675456.2328300001</v>
      </c>
      <c r="F105" s="33">
        <f>F103+F104</f>
        <v>2510200.67674</v>
      </c>
      <c r="G105" s="33">
        <f t="shared" ref="G105:M105" si="15">G103+G104</f>
        <v>2434303.3950400003</v>
      </c>
      <c r="H105" s="33">
        <f t="shared" si="15"/>
        <v>2340602.3958207555</v>
      </c>
      <c r="I105" s="33">
        <f t="shared" si="15"/>
        <v>2278785.453694378</v>
      </c>
      <c r="J105" s="33">
        <f t="shared" si="15"/>
        <v>2169125.389494109</v>
      </c>
      <c r="K105" s="33">
        <f t="shared" si="15"/>
        <v>2046914.3460259584</v>
      </c>
      <c r="L105" s="33">
        <f t="shared" si="15"/>
        <v>1926767.3204430593</v>
      </c>
      <c r="M105" s="33">
        <f t="shared" si="15"/>
        <v>1737002.8622096488</v>
      </c>
    </row>
    <row r="106" spans="1:13">
      <c r="A106" s="131"/>
      <c r="B106" s="133"/>
      <c r="C106" s="132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>
      <c r="A107" s="131"/>
      <c r="B107" s="132" t="s">
        <v>305</v>
      </c>
      <c r="C107" s="132"/>
      <c r="D107" s="68">
        <v>2.9035111665642838E-2</v>
      </c>
      <c r="E107" s="68">
        <v>3.1830973723534044E-2</v>
      </c>
      <c r="F107" s="68">
        <v>3.2783953486524749E-2</v>
      </c>
      <c r="G107" s="68">
        <v>3.2941671095499649E-2</v>
      </c>
      <c r="H107" s="69">
        <v>3.3495065275741906E-2</v>
      </c>
      <c r="I107" s="69">
        <v>3.3499035855748045E-2</v>
      </c>
      <c r="J107" s="69">
        <v>3.2873264259602332E-2</v>
      </c>
      <c r="K107" s="69">
        <v>3.3090784174366221E-2</v>
      </c>
      <c r="L107" s="69">
        <v>3.4157212311592654E-2</v>
      </c>
      <c r="M107" s="69">
        <v>3.6369529939437734E-2</v>
      </c>
    </row>
    <row r="108" spans="1:13">
      <c r="A108" s="131"/>
      <c r="B108" s="132"/>
      <c r="C108" s="132"/>
      <c r="D108" s="68"/>
      <c r="E108" s="68"/>
      <c r="F108" s="68"/>
      <c r="G108" s="68"/>
      <c r="H108" s="68"/>
      <c r="I108" s="68"/>
      <c r="J108" s="68"/>
      <c r="K108" s="68"/>
      <c r="L108" s="68"/>
      <c r="M108" s="68"/>
    </row>
    <row r="109" spans="1:13">
      <c r="A109" s="131" t="s">
        <v>306</v>
      </c>
      <c r="B109" s="132"/>
      <c r="C109" s="132"/>
      <c r="D109" s="18"/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>
      <c r="A110" s="131"/>
      <c r="B110" s="132" t="s">
        <v>307</v>
      </c>
      <c r="C110" s="132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31"/>
      <c r="B111" s="132"/>
      <c r="C111" s="132" t="s">
        <v>308</v>
      </c>
      <c r="D111" s="64">
        <v>82674.603687400027</v>
      </c>
      <c r="E111" s="64">
        <v>77851.576675499993</v>
      </c>
      <c r="F111" s="64">
        <v>78254.684171141998</v>
      </c>
      <c r="G111" s="64">
        <v>77048.148279785019</v>
      </c>
      <c r="H111" s="59">
        <v>75148.528069366104</v>
      </c>
      <c r="I111" s="59">
        <v>70630.593305207367</v>
      </c>
      <c r="J111" s="59">
        <v>68529.803895814723</v>
      </c>
      <c r="K111" s="59">
        <v>64322.971721250993</v>
      </c>
      <c r="L111" s="59">
        <v>62873.026913000002</v>
      </c>
      <c r="M111" s="59">
        <v>61345.610106047796</v>
      </c>
    </row>
    <row r="112" spans="1:13">
      <c r="A112" s="131"/>
      <c r="B112" s="132"/>
      <c r="C112" s="132" t="s">
        <v>309</v>
      </c>
      <c r="D112" s="64">
        <v>35106.799229506796</v>
      </c>
      <c r="E112" s="64">
        <v>31608.256996091906</v>
      </c>
      <c r="F112" s="64">
        <v>32661.478895379329</v>
      </c>
      <c r="G112" s="64">
        <v>35492.393696826868</v>
      </c>
      <c r="H112" s="59">
        <v>37725.152800725249</v>
      </c>
      <c r="I112" s="59">
        <v>35232.863523600005</v>
      </c>
      <c r="J112" s="59">
        <v>32934.085010349998</v>
      </c>
      <c r="K112" s="59">
        <v>31569.842787541074</v>
      </c>
      <c r="L112" s="59">
        <v>26053.826091283645</v>
      </c>
      <c r="M112" s="59">
        <v>28435.539936996909</v>
      </c>
    </row>
    <row r="113" spans="1:13" ht="13.8" thickBot="1">
      <c r="A113" s="131"/>
      <c r="B113" s="132"/>
      <c r="C113" s="132" t="s">
        <v>310</v>
      </c>
      <c r="D113" s="60">
        <v>0</v>
      </c>
      <c r="E113" s="60">
        <v>40.761000000000003</v>
      </c>
      <c r="F113" s="60">
        <v>1472.6722924333335</v>
      </c>
      <c r="G113" s="60">
        <v>2315.6329949999999</v>
      </c>
      <c r="H113" s="60">
        <v>2358.5070538799996</v>
      </c>
      <c r="I113" s="60">
        <v>2407.9161100000001</v>
      </c>
      <c r="J113" s="60">
        <v>2326.9926312000002</v>
      </c>
      <c r="K113" s="60">
        <v>2225.4018507999999</v>
      </c>
      <c r="L113" s="60">
        <v>2177.2808799999998</v>
      </c>
      <c r="M113" s="60">
        <v>2184.4843599999999</v>
      </c>
    </row>
    <row r="114" spans="1:13" ht="13.8" thickTop="1">
      <c r="A114" s="131"/>
      <c r="B114" s="132"/>
      <c r="C114" s="132" t="s">
        <v>189</v>
      </c>
      <c r="D114" s="33">
        <v>117781.40291690682</v>
      </c>
      <c r="E114" s="33">
        <v>109500.5946715919</v>
      </c>
      <c r="F114" s="33">
        <f>F111+F112+F113</f>
        <v>112388.83535895466</v>
      </c>
      <c r="G114" s="33">
        <f t="shared" ref="G114:M114" si="16">G111+G112+G113</f>
        <v>114856.17497161188</v>
      </c>
      <c r="H114" s="33">
        <f t="shared" si="16"/>
        <v>115232.18792397136</v>
      </c>
      <c r="I114" s="33">
        <f t="shared" si="16"/>
        <v>108271.37293880737</v>
      </c>
      <c r="J114" s="33">
        <f t="shared" si="16"/>
        <v>103790.88153736472</v>
      </c>
      <c r="K114" s="33">
        <f t="shared" si="16"/>
        <v>98118.216359592072</v>
      </c>
      <c r="L114" s="33">
        <f t="shared" si="16"/>
        <v>91104.133884283656</v>
      </c>
      <c r="M114" s="33">
        <f t="shared" si="16"/>
        <v>91965.634403044707</v>
      </c>
    </row>
    <row r="115" spans="1:13">
      <c r="A115" s="131"/>
      <c r="B115" s="132"/>
      <c r="C115" s="132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31"/>
      <c r="B116" s="132" t="s">
        <v>311</v>
      </c>
      <c r="C116" s="132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31"/>
      <c r="B117" s="132"/>
      <c r="C117" s="132" t="s">
        <v>308</v>
      </c>
      <c r="D117" s="68">
        <v>2.5262145221173128E-2</v>
      </c>
      <c r="E117" s="68">
        <v>2.541039141318208E-2</v>
      </c>
      <c r="F117" s="68">
        <v>2.5989367648884529E-2</v>
      </c>
      <c r="G117" s="68">
        <v>2.6161980851608709E-2</v>
      </c>
      <c r="H117" s="69">
        <v>2.6122207418570784E-2</v>
      </c>
      <c r="I117" s="69">
        <v>2.5538765423172956E-2</v>
      </c>
      <c r="J117" s="69">
        <v>2.6194411768622427E-2</v>
      </c>
      <c r="K117" s="69">
        <v>2.6656639983990042E-2</v>
      </c>
      <c r="L117" s="69">
        <v>2.714447994986674E-2</v>
      </c>
      <c r="M117" s="69">
        <v>2.8972315545854065E-2</v>
      </c>
    </row>
    <row r="118" spans="1:13">
      <c r="A118" s="131"/>
      <c r="B118" s="132"/>
      <c r="C118" s="132" t="s">
        <v>309</v>
      </c>
      <c r="D118" s="68">
        <v>1.0727273199152123E-2</v>
      </c>
      <c r="E118" s="68">
        <v>1.0316787616350326E-2</v>
      </c>
      <c r="F118" s="68">
        <v>1.0847289104277381E-2</v>
      </c>
      <c r="G118" s="68">
        <v>1.2051572231201362E-2</v>
      </c>
      <c r="H118" s="69">
        <v>1.3113553807044437E-2</v>
      </c>
      <c r="I118" s="69">
        <v>1.2739576359321731E-2</v>
      </c>
      <c r="J118" s="69">
        <v>1.2588522583480059E-2</v>
      </c>
      <c r="K118" s="69">
        <v>1.3083132060277891E-2</v>
      </c>
      <c r="L118" s="69">
        <v>1.1248345986757882E-2</v>
      </c>
      <c r="M118" s="69">
        <v>1.3429541809874193E-2</v>
      </c>
    </row>
    <row r="119" spans="1:13" ht="13.8" thickBot="1">
      <c r="A119" s="131"/>
      <c r="B119" s="132"/>
      <c r="C119" s="132" t="s">
        <v>310</v>
      </c>
      <c r="D119" s="88">
        <v>0</v>
      </c>
      <c r="E119" s="88">
        <v>1.330420023103614E-5</v>
      </c>
      <c r="F119" s="88">
        <v>4.8909304330806743E-4</v>
      </c>
      <c r="G119" s="88">
        <v>7.8628166188437771E-4</v>
      </c>
      <c r="H119" s="87">
        <v>8.1983522555154878E-4</v>
      </c>
      <c r="I119" s="87">
        <v>8.7065960817060402E-4</v>
      </c>
      <c r="J119" s="87">
        <v>8.8945538581827993E-4</v>
      </c>
      <c r="K119" s="87">
        <v>9.2224806113679655E-4</v>
      </c>
      <c r="L119" s="87">
        <v>9.4000814171343958E-4</v>
      </c>
      <c r="M119" s="87">
        <v>1.031688658299995E-3</v>
      </c>
    </row>
    <row r="120" spans="1:13" ht="13.8" thickTop="1">
      <c r="A120" s="131"/>
      <c r="B120" s="132"/>
      <c r="C120" s="132" t="s">
        <v>189</v>
      </c>
      <c r="D120" s="89">
        <v>3.5989418420325249E-2</v>
      </c>
      <c r="E120" s="89">
        <v>3.5740483229763441E-2</v>
      </c>
      <c r="F120" s="89">
        <f>F117+F118+F119</f>
        <v>3.7325749796469979E-2</v>
      </c>
      <c r="G120" s="89">
        <f t="shared" ref="G120:M120" si="17">G117+G118+G119</f>
        <v>3.8999834744694449E-2</v>
      </c>
      <c r="H120" s="89">
        <f t="shared" si="17"/>
        <v>4.0055596451166769E-2</v>
      </c>
      <c r="I120" s="89">
        <f t="shared" si="17"/>
        <v>3.9149001390665294E-2</v>
      </c>
      <c r="J120" s="89">
        <f t="shared" si="17"/>
        <v>3.9672389737920762E-2</v>
      </c>
      <c r="K120" s="89">
        <f t="shared" si="17"/>
        <v>4.0662020105404727E-2</v>
      </c>
      <c r="L120" s="89">
        <f t="shared" si="17"/>
        <v>3.9332834078338062E-2</v>
      </c>
      <c r="M120" s="89">
        <f t="shared" si="17"/>
        <v>4.3433546014028254E-2</v>
      </c>
    </row>
    <row r="121" spans="1:13">
      <c r="A121" s="11"/>
      <c r="B121" s="122"/>
      <c r="C121" s="20"/>
      <c r="D121" s="20"/>
      <c r="E121" s="20"/>
      <c r="F121" s="20"/>
      <c r="G121" s="21"/>
      <c r="H121" s="21"/>
      <c r="I121" s="21"/>
      <c r="J121" s="21"/>
      <c r="K121" s="122"/>
      <c r="L121" s="122"/>
      <c r="M121" s="122"/>
    </row>
  </sheetData>
  <customSheetViews>
    <customSheetView guid="{983DF4B0-6405-4972-98DD-0842688C8AF6}" scale="85" showPageBreaks="1" fitToPage="1" printArea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3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 printArea="1" topLeftCell="A2">
      <selection activeCell="H20" sqref="H20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65:M6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 xml:space="preserve">&amp;L&amp;"-,Regular"Lakisääteinen tapaturmavakuutus 2003–2012
Lagstadgad olycksfallsförsäkring 2003–2012&amp;R&amp;"Arial,Regular"Raportti &amp;A
Rapport &amp;A
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5" width="15.77734375" style="14" customWidth="1"/>
    <col min="6" max="6" width="15.6640625" style="14" customWidth="1"/>
    <col min="7" max="13" width="15.77734375" style="14" customWidth="1"/>
    <col min="14" max="16384" width="9.33203125" style="14"/>
  </cols>
  <sheetData>
    <row r="1" spans="1:15" ht="15.6">
      <c r="A1" s="154" t="s">
        <v>351</v>
      </c>
      <c r="B1" s="156"/>
      <c r="C1" s="156"/>
      <c r="D1" s="153"/>
      <c r="E1" s="153"/>
      <c r="F1" s="153"/>
    </row>
    <row r="2" spans="1:15">
      <c r="A2" s="155" t="s">
        <v>332</v>
      </c>
      <c r="B2" s="155"/>
      <c r="C2" s="155"/>
    </row>
    <row r="4" spans="1:15">
      <c r="A4" s="165" t="s">
        <v>183</v>
      </c>
      <c r="B4" s="166"/>
      <c r="C4" s="166"/>
      <c r="D4" s="166"/>
      <c r="E4" s="166"/>
      <c r="F4" s="166"/>
      <c r="G4" s="186" t="s">
        <v>122</v>
      </c>
      <c r="H4" s="186"/>
      <c r="I4" s="186"/>
      <c r="J4" s="186"/>
      <c r="K4" s="186"/>
      <c r="L4" s="186"/>
      <c r="M4" s="188"/>
    </row>
    <row r="5" spans="1:15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3">
        <f t="shared" si="0"/>
        <v>2003</v>
      </c>
    </row>
    <row r="6" spans="1: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5">
      <c r="A7" s="15" t="s">
        <v>87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</row>
    <row r="8" spans="1:15">
      <c r="A8" s="15"/>
      <c r="B8" s="7"/>
      <c r="C8" s="7" t="s">
        <v>28</v>
      </c>
      <c r="D8" s="59">
        <v>3131.03784</v>
      </c>
      <c r="E8" s="59">
        <v>2889.5402325999999</v>
      </c>
      <c r="F8" s="59">
        <v>3223.6661044679358</v>
      </c>
      <c r="G8" s="59">
        <v>2746.6279999999997</v>
      </c>
      <c r="H8" s="59">
        <v>3095.6089999999999</v>
      </c>
      <c r="I8" s="59">
        <v>2099.5950400000002</v>
      </c>
      <c r="J8" s="59">
        <v>1934.450212</v>
      </c>
      <c r="K8" s="59">
        <v>6927.799</v>
      </c>
      <c r="L8" s="59">
        <v>3269.7570000000001</v>
      </c>
      <c r="M8" s="62">
        <v>5912.9373100000003</v>
      </c>
    </row>
    <row r="9" spans="1:15">
      <c r="A9" s="8"/>
      <c r="B9" s="7"/>
      <c r="C9" s="7" t="s">
        <v>18</v>
      </c>
      <c r="D9" s="59">
        <v>19802.716690000001</v>
      </c>
      <c r="E9" s="59">
        <v>25855.773853100003</v>
      </c>
      <c r="F9" s="59">
        <v>19566.404338594766</v>
      </c>
      <c r="G9" s="59">
        <v>21372.38</v>
      </c>
      <c r="H9" s="59">
        <v>20443.3328782795</v>
      </c>
      <c r="I9" s="59">
        <v>23684.8527103944</v>
      </c>
      <c r="J9" s="59">
        <v>28485.241999999998</v>
      </c>
      <c r="K9" s="59">
        <v>25250.527035900002</v>
      </c>
      <c r="L9" s="59">
        <v>21984.778402399999</v>
      </c>
      <c r="M9" s="62">
        <v>23528.684570000001</v>
      </c>
      <c r="O9" s="18"/>
    </row>
    <row r="10" spans="1:15">
      <c r="A10" s="8"/>
      <c r="B10" s="7"/>
      <c r="C10" s="7" t="s">
        <v>19</v>
      </c>
      <c r="D10" s="59">
        <v>56698.353829999993</v>
      </c>
      <c r="E10" s="59">
        <v>49489.183686599994</v>
      </c>
      <c r="F10" s="59">
        <v>58100.005214528792</v>
      </c>
      <c r="G10" s="59">
        <v>51102.390883091997</v>
      </c>
      <c r="H10" s="59">
        <v>52793.570325277098</v>
      </c>
      <c r="I10" s="59">
        <v>64735.860888671996</v>
      </c>
      <c r="J10" s="59">
        <v>55260.100910000008</v>
      </c>
      <c r="K10" s="59">
        <v>59833.257711500002</v>
      </c>
      <c r="L10" s="59">
        <v>50511.188285343997</v>
      </c>
      <c r="M10" s="62">
        <v>60288.204605089319</v>
      </c>
    </row>
    <row r="11" spans="1:15">
      <c r="A11" s="8"/>
      <c r="B11" s="7"/>
      <c r="C11" s="7" t="s">
        <v>20</v>
      </c>
      <c r="D11" s="59">
        <v>76241.834620000023</v>
      </c>
      <c r="E11" s="59">
        <v>81936.288043000008</v>
      </c>
      <c r="F11" s="59">
        <v>75206.741615789579</v>
      </c>
      <c r="G11" s="59">
        <v>67608.051794789397</v>
      </c>
      <c r="H11" s="59">
        <v>87686.339538394503</v>
      </c>
      <c r="I11" s="59">
        <v>71952.417239953807</v>
      </c>
      <c r="J11" s="59">
        <v>81558.888000000006</v>
      </c>
      <c r="K11" s="59">
        <v>76002.683265</v>
      </c>
      <c r="L11" s="59">
        <v>86578.240626648214</v>
      </c>
      <c r="M11" s="62">
        <v>54599.561506603932</v>
      </c>
    </row>
    <row r="12" spans="1:15">
      <c r="A12" s="8"/>
      <c r="B12" s="10"/>
      <c r="C12" s="10" t="s">
        <v>21</v>
      </c>
      <c r="D12" s="59">
        <v>98978.426749999999</v>
      </c>
      <c r="E12" s="59">
        <v>91775.604086000007</v>
      </c>
      <c r="F12" s="59">
        <v>77621.753539181416</v>
      </c>
      <c r="G12" s="59">
        <v>92905.051446868543</v>
      </c>
      <c r="H12" s="59">
        <v>78942.627514543012</v>
      </c>
      <c r="I12" s="59">
        <v>91762.651062374105</v>
      </c>
      <c r="J12" s="59">
        <v>85182.424600000013</v>
      </c>
      <c r="K12" s="59">
        <v>96254.993240548953</v>
      </c>
      <c r="L12" s="59">
        <v>64297.253980000001</v>
      </c>
      <c r="M12" s="62">
        <v>60537.699246126511</v>
      </c>
    </row>
    <row r="13" spans="1:15">
      <c r="A13" s="8"/>
      <c r="B13" s="10"/>
      <c r="C13" s="10" t="s">
        <v>22</v>
      </c>
      <c r="D13" s="59">
        <v>103418.73307000002</v>
      </c>
      <c r="E13" s="59">
        <v>89827.302746969988</v>
      </c>
      <c r="F13" s="59">
        <v>94608.861249822832</v>
      </c>
      <c r="G13" s="59">
        <v>79129.98573090203</v>
      </c>
      <c r="H13" s="59">
        <v>98640.090274128772</v>
      </c>
      <c r="I13" s="59">
        <v>88751.524576937212</v>
      </c>
      <c r="J13" s="59">
        <v>105852.924</v>
      </c>
      <c r="K13" s="59">
        <v>68399.630510185816</v>
      </c>
      <c r="L13" s="59">
        <v>67597.710230000012</v>
      </c>
      <c r="M13" s="62">
        <v>70326.25902603245</v>
      </c>
    </row>
    <row r="14" spans="1:15">
      <c r="A14" s="15"/>
      <c r="B14" s="10"/>
      <c r="C14" s="10" t="s">
        <v>23</v>
      </c>
      <c r="D14" s="59">
        <v>97903.587480000017</v>
      </c>
      <c r="E14" s="59">
        <v>103887.61359454998</v>
      </c>
      <c r="F14" s="59">
        <v>83491.93225543265</v>
      </c>
      <c r="G14" s="59">
        <v>99664.576472531364</v>
      </c>
      <c r="H14" s="59">
        <v>90032.452336516784</v>
      </c>
      <c r="I14" s="59">
        <v>104736.54515400193</v>
      </c>
      <c r="J14" s="59">
        <v>71955.488399999987</v>
      </c>
      <c r="K14" s="59">
        <v>69945.92492210897</v>
      </c>
      <c r="L14" s="59">
        <v>74847.316750000013</v>
      </c>
      <c r="M14" s="62">
        <v>61171.303239054127</v>
      </c>
    </row>
    <row r="15" spans="1:15">
      <c r="A15" s="8"/>
      <c r="B15" s="10"/>
      <c r="C15" s="10" t="s">
        <v>24</v>
      </c>
      <c r="D15" s="59">
        <v>109333.75641000002</v>
      </c>
      <c r="E15" s="59">
        <v>89956.975037899902</v>
      </c>
      <c r="F15" s="59">
        <v>100058.68986906181</v>
      </c>
      <c r="G15" s="59">
        <v>93120.760394567013</v>
      </c>
      <c r="H15" s="59">
        <v>104995.31290353595</v>
      </c>
      <c r="I15" s="59">
        <v>74447.784788064993</v>
      </c>
      <c r="J15" s="59">
        <v>71206.220100000006</v>
      </c>
      <c r="K15" s="59">
        <v>76311.379381430132</v>
      </c>
      <c r="L15" s="59">
        <v>61481.602250807853</v>
      </c>
      <c r="M15" s="62">
        <v>55409.889521019824</v>
      </c>
    </row>
    <row r="16" spans="1:15">
      <c r="A16" s="8"/>
      <c r="B16" s="10"/>
      <c r="C16" s="10" t="s">
        <v>25</v>
      </c>
      <c r="D16" s="59">
        <v>93093.584499999997</v>
      </c>
      <c r="E16" s="59">
        <v>108233.75667990001</v>
      </c>
      <c r="F16" s="59">
        <v>93495.29035987574</v>
      </c>
      <c r="G16" s="59">
        <v>103810.32944762729</v>
      </c>
      <c r="H16" s="59">
        <v>75631.45253659568</v>
      </c>
      <c r="I16" s="59">
        <v>69382.442309273363</v>
      </c>
      <c r="J16" s="59">
        <v>77527.614416938814</v>
      </c>
      <c r="K16" s="59">
        <v>63318.013315225609</v>
      </c>
      <c r="L16" s="59">
        <v>56529.783622849216</v>
      </c>
      <c r="M16" s="62">
        <v>47478.388624669176</v>
      </c>
    </row>
    <row r="17" spans="1:13">
      <c r="A17" s="8"/>
      <c r="B17" s="10"/>
      <c r="C17" s="10" t="s">
        <v>26</v>
      </c>
      <c r="D17" s="59">
        <v>109102.25265000001</v>
      </c>
      <c r="E17" s="59">
        <v>98824.629466400002</v>
      </c>
      <c r="F17" s="59">
        <v>102803.10073073996</v>
      </c>
      <c r="G17" s="59">
        <v>75123.836166598005</v>
      </c>
      <c r="H17" s="59">
        <v>69077.489962262218</v>
      </c>
      <c r="I17" s="59">
        <v>76486.17139758142</v>
      </c>
      <c r="J17" s="59">
        <v>62281.083979999996</v>
      </c>
      <c r="K17" s="59">
        <v>58691.542317911626</v>
      </c>
      <c r="L17" s="59">
        <v>46049.768000000004</v>
      </c>
      <c r="M17" s="62">
        <v>63808.890784570794</v>
      </c>
    </row>
    <row r="18" spans="1:13">
      <c r="A18" s="8"/>
      <c r="B18" s="10"/>
      <c r="C18" s="10" t="s">
        <v>27</v>
      </c>
      <c r="D18" s="59">
        <v>99869.911450000014</v>
      </c>
      <c r="E18" s="59">
        <v>108861.1209441</v>
      </c>
      <c r="F18" s="59">
        <v>75174.895114017592</v>
      </c>
      <c r="G18" s="59">
        <v>67883.088492685376</v>
      </c>
      <c r="H18" s="59">
        <v>75370.478398474457</v>
      </c>
      <c r="I18" s="59">
        <v>60591.187770666264</v>
      </c>
      <c r="J18" s="59">
        <v>60037.246919999998</v>
      </c>
      <c r="K18" s="59">
        <v>45628.483551706791</v>
      </c>
      <c r="L18" s="59">
        <v>61840.638569283175</v>
      </c>
      <c r="M18" s="62">
        <v>60957.395875541617</v>
      </c>
    </row>
    <row r="19" spans="1:13">
      <c r="A19" s="8"/>
      <c r="B19" s="10"/>
      <c r="C19" s="10" t="s">
        <v>38</v>
      </c>
      <c r="D19" s="59">
        <v>111293.52632</v>
      </c>
      <c r="E19" s="59">
        <v>80808.965967399999</v>
      </c>
      <c r="F19" s="59">
        <v>66071.772316040573</v>
      </c>
      <c r="G19" s="59">
        <v>74741.643271009743</v>
      </c>
      <c r="H19" s="59">
        <v>61356.203869265948</v>
      </c>
      <c r="I19" s="59">
        <v>60008.776523541586</v>
      </c>
      <c r="J19" s="59">
        <v>45173.159</v>
      </c>
      <c r="K19" s="59">
        <v>61944.873371019232</v>
      </c>
      <c r="L19" s="59">
        <v>59112.135910000005</v>
      </c>
      <c r="M19" s="62">
        <v>63839.634286260531</v>
      </c>
    </row>
    <row r="20" spans="1:13">
      <c r="A20" s="8"/>
      <c r="B20" s="10"/>
      <c r="C20" s="10" t="s">
        <v>39</v>
      </c>
      <c r="D20" s="59">
        <v>79975.733169999992</v>
      </c>
      <c r="E20" s="59">
        <v>69779.785231200018</v>
      </c>
      <c r="F20" s="59">
        <v>74433.574658369151</v>
      </c>
      <c r="G20" s="59">
        <v>59509.051511698839</v>
      </c>
      <c r="H20" s="59">
        <v>59345.614736019525</v>
      </c>
      <c r="I20" s="59">
        <v>43645.41152593372</v>
      </c>
      <c r="J20" s="59">
        <v>61987.841560316061</v>
      </c>
      <c r="K20" s="59">
        <v>59534.910190619506</v>
      </c>
      <c r="L20" s="59">
        <v>62631.211380000001</v>
      </c>
      <c r="M20" s="62">
        <v>63099.823334860972</v>
      </c>
    </row>
    <row r="21" spans="1:13">
      <c r="A21" s="8"/>
      <c r="B21" s="10"/>
      <c r="C21" s="10" t="s">
        <v>40</v>
      </c>
      <c r="D21" s="59">
        <v>69232.010160000005</v>
      </c>
      <c r="E21" s="59">
        <v>77625.54810747999</v>
      </c>
      <c r="F21" s="59">
        <v>58776.334095943152</v>
      </c>
      <c r="G21" s="59">
        <v>58691.915667466965</v>
      </c>
      <c r="H21" s="59">
        <v>42966.668386586389</v>
      </c>
      <c r="I21" s="59">
        <v>60334.689243745554</v>
      </c>
      <c r="J21" s="59">
        <v>56978.889280000003</v>
      </c>
      <c r="K21" s="59">
        <v>61501.815639273846</v>
      </c>
      <c r="L21" s="59">
        <v>62632.886248998577</v>
      </c>
      <c r="M21" s="62">
        <v>75322.19436385663</v>
      </c>
    </row>
    <row r="22" spans="1:13">
      <c r="A22" s="8"/>
      <c r="B22" s="10"/>
      <c r="C22" s="10" t="s">
        <v>41</v>
      </c>
      <c r="D22" s="59">
        <v>77906.892179999995</v>
      </c>
      <c r="E22" s="59">
        <v>62710.899425000011</v>
      </c>
      <c r="F22" s="59">
        <v>57254.367308911351</v>
      </c>
      <c r="G22" s="59">
        <v>42225.65648733062</v>
      </c>
      <c r="H22" s="59">
        <v>58741.662972246449</v>
      </c>
      <c r="I22" s="59">
        <v>55395.481798532834</v>
      </c>
      <c r="J22" s="59">
        <v>60233.047000000006</v>
      </c>
      <c r="K22" s="59">
        <v>61914.638654680886</v>
      </c>
      <c r="L22" s="59">
        <v>73081.192090000011</v>
      </c>
      <c r="M22" s="62">
        <v>66517.490886086365</v>
      </c>
    </row>
    <row r="23" spans="1:13">
      <c r="A23" s="8"/>
      <c r="B23" s="10"/>
      <c r="C23" s="10" t="s">
        <v>42</v>
      </c>
      <c r="D23" s="59">
        <v>62187.368500000004</v>
      </c>
      <c r="E23" s="59">
        <v>59641.770039800002</v>
      </c>
      <c r="F23" s="59">
        <v>42271.834023331859</v>
      </c>
      <c r="G23" s="59">
        <v>56336.041374860011</v>
      </c>
      <c r="H23" s="59">
        <v>53467.280492832542</v>
      </c>
      <c r="I23" s="59">
        <v>57762.301285466012</v>
      </c>
      <c r="J23" s="59">
        <v>61622.122659142449</v>
      </c>
      <c r="K23" s="59">
        <v>71810.685190294185</v>
      </c>
      <c r="L23" s="59">
        <v>63783.886072748057</v>
      </c>
      <c r="M23" s="62">
        <v>58108.139700033295</v>
      </c>
    </row>
    <row r="24" spans="1:13" ht="13.8" thickBot="1">
      <c r="A24" s="8"/>
      <c r="B24" s="10"/>
      <c r="C24" s="10" t="s">
        <v>37</v>
      </c>
      <c r="D24" s="60">
        <v>703932.12051999988</v>
      </c>
      <c r="E24" s="60">
        <v>659801.4202964002</v>
      </c>
      <c r="F24" s="60">
        <v>585646.61541390745</v>
      </c>
      <c r="G24" s="60">
        <v>548320.3519759198</v>
      </c>
      <c r="H24" s="60">
        <v>518668.26606993616</v>
      </c>
      <c r="I24" s="60">
        <v>486754.03297093959</v>
      </c>
      <c r="J24" s="60">
        <v>452245.57085000002</v>
      </c>
      <c r="K24" s="60">
        <v>397652.36825805181</v>
      </c>
      <c r="L24" s="60">
        <v>348276.84988857142</v>
      </c>
      <c r="M24" s="63">
        <v>316939.85737054248</v>
      </c>
    </row>
    <row r="25" spans="1:13" ht="13.8" thickTop="1">
      <c r="A25" s="8"/>
      <c r="B25" s="10"/>
      <c r="C25" s="10" t="s">
        <v>4</v>
      </c>
      <c r="D25" s="32">
        <v>1972101.84614</v>
      </c>
      <c r="E25" s="32">
        <v>1861906.1774383995</v>
      </c>
      <c r="F25" s="32">
        <f>SUM(F8:F24)</f>
        <v>1667805.8382080167</v>
      </c>
      <c r="G25" s="32">
        <f>SUM(G8:G24)</f>
        <v>1594291.7391179469</v>
      </c>
      <c r="H25" s="32">
        <f t="shared" ref="H25:M25" si="1">SUM(H8:H24)</f>
        <v>1551254.4521948949</v>
      </c>
      <c r="I25" s="32">
        <f t="shared" si="1"/>
        <v>1492531.7262860788</v>
      </c>
      <c r="J25" s="32">
        <f t="shared" si="1"/>
        <v>1439522.3138883973</v>
      </c>
      <c r="K25" s="32">
        <f t="shared" si="1"/>
        <v>1360923.5255554575</v>
      </c>
      <c r="L25" s="32">
        <f t="shared" si="1"/>
        <v>1264506.1993076506</v>
      </c>
      <c r="M25" s="30">
        <f t="shared" si="1"/>
        <v>1207846.3542503482</v>
      </c>
    </row>
    <row r="26" spans="1:13">
      <c r="A26" s="8"/>
      <c r="B26" s="10"/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1:13">
      <c r="A27" s="15" t="s">
        <v>88</v>
      </c>
      <c r="B27" s="7"/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6"/>
    </row>
    <row r="28" spans="1:13">
      <c r="A28" s="15"/>
      <c r="B28" s="7"/>
      <c r="C28" s="7" t="s">
        <v>28</v>
      </c>
      <c r="D28" s="59">
        <v>22096.311640000004</v>
      </c>
      <c r="E28" s="59">
        <v>19375.066639200002</v>
      </c>
      <c r="F28" s="59">
        <v>18678.994192820155</v>
      </c>
      <c r="G28" s="59">
        <v>28033.495919674999</v>
      </c>
      <c r="H28" s="59">
        <v>25929.242024020885</v>
      </c>
      <c r="I28" s="59">
        <v>28584.812599999997</v>
      </c>
      <c r="J28" s="59">
        <v>25337.096239999999</v>
      </c>
      <c r="K28" s="59">
        <v>25650.749326599998</v>
      </c>
      <c r="L28" s="59">
        <v>23464.814940000004</v>
      </c>
      <c r="M28" s="62">
        <v>13772.674230999999</v>
      </c>
    </row>
    <row r="29" spans="1:13">
      <c r="A29" s="8"/>
      <c r="B29" s="7"/>
      <c r="C29" s="7" t="s">
        <v>18</v>
      </c>
      <c r="D29" s="59">
        <v>58797.745819999996</v>
      </c>
      <c r="E29" s="59">
        <v>62489.009404700002</v>
      </c>
      <c r="F29" s="59">
        <v>54255.664333448258</v>
      </c>
      <c r="G29" s="59">
        <v>82293.194924353695</v>
      </c>
      <c r="H29" s="59">
        <v>69713.564830741379</v>
      </c>
      <c r="I29" s="59">
        <v>71713.420755894724</v>
      </c>
      <c r="J29" s="59">
        <v>80738.955000000002</v>
      </c>
      <c r="K29" s="59">
        <v>68258.560993200008</v>
      </c>
      <c r="L29" s="59">
        <v>69500.483279280001</v>
      </c>
      <c r="M29" s="62">
        <v>57491.320432228087</v>
      </c>
    </row>
    <row r="30" spans="1:13">
      <c r="A30" s="8"/>
      <c r="B30" s="7"/>
      <c r="C30" s="7" t="s">
        <v>19</v>
      </c>
      <c r="D30" s="59">
        <v>67462.59203</v>
      </c>
      <c r="E30" s="59">
        <v>71902.353428999995</v>
      </c>
      <c r="F30" s="59">
        <v>59566.370123428511</v>
      </c>
      <c r="G30" s="59">
        <v>67675.832318449742</v>
      </c>
      <c r="H30" s="59">
        <v>68167.42548267504</v>
      </c>
      <c r="I30" s="59">
        <v>70559.553781039023</v>
      </c>
      <c r="J30" s="59">
        <v>56641.517556972001</v>
      </c>
      <c r="K30" s="59">
        <v>64116.588477159996</v>
      </c>
      <c r="L30" s="59">
        <v>59516.377039999999</v>
      </c>
      <c r="M30" s="62">
        <v>56086.826213400003</v>
      </c>
    </row>
    <row r="31" spans="1:13">
      <c r="A31" s="8"/>
      <c r="B31" s="7"/>
      <c r="C31" s="7" t="s">
        <v>20</v>
      </c>
      <c r="D31" s="59">
        <v>57888.626079999995</v>
      </c>
      <c r="E31" s="59">
        <v>65441.625651399998</v>
      </c>
      <c r="F31" s="59">
        <v>44293.289993811879</v>
      </c>
      <c r="G31" s="59">
        <v>56361.433866436557</v>
      </c>
      <c r="H31" s="59">
        <v>52144.394467818674</v>
      </c>
      <c r="I31" s="59">
        <v>44078.954783060763</v>
      </c>
      <c r="J31" s="59">
        <v>53020.651237999999</v>
      </c>
      <c r="K31" s="59">
        <v>42446.904459800004</v>
      </c>
      <c r="L31" s="59">
        <v>43630.548840000003</v>
      </c>
      <c r="M31" s="62">
        <v>45727.499361245464</v>
      </c>
    </row>
    <row r="32" spans="1:13">
      <c r="A32" s="8"/>
      <c r="B32" s="10"/>
      <c r="C32" s="10" t="s">
        <v>21</v>
      </c>
      <c r="D32" s="59">
        <v>59018.703879999994</v>
      </c>
      <c r="E32" s="59">
        <v>49213.727038999998</v>
      </c>
      <c r="F32" s="59">
        <v>33188.771372383257</v>
      </c>
      <c r="G32" s="59">
        <v>42861.64971991512</v>
      </c>
      <c r="H32" s="59">
        <v>34290.416965043718</v>
      </c>
      <c r="I32" s="59">
        <v>40163.598410725419</v>
      </c>
      <c r="J32" s="59">
        <v>33078.038500000002</v>
      </c>
      <c r="K32" s="59">
        <v>36902.684989399997</v>
      </c>
      <c r="L32" s="59">
        <v>34000.281900000002</v>
      </c>
      <c r="M32" s="62">
        <v>32333.431846981301</v>
      </c>
    </row>
    <row r="33" spans="1:13">
      <c r="A33" s="8"/>
      <c r="B33" s="10"/>
      <c r="C33" s="10" t="s">
        <v>22</v>
      </c>
      <c r="D33" s="59">
        <v>40126.291299999997</v>
      </c>
      <c r="E33" s="59">
        <v>37462.657617900004</v>
      </c>
      <c r="F33" s="59">
        <v>28109.969058944029</v>
      </c>
      <c r="G33" s="59">
        <v>29533.346712253438</v>
      </c>
      <c r="H33" s="59">
        <v>29676.704610576984</v>
      </c>
      <c r="I33" s="59">
        <v>27475.322521531936</v>
      </c>
      <c r="J33" s="59">
        <v>28445.615630079996</v>
      </c>
      <c r="K33" s="59">
        <v>29122.848253089065</v>
      </c>
      <c r="L33" s="59">
        <v>21928.565999999999</v>
      </c>
      <c r="M33" s="62">
        <v>30600.083559342856</v>
      </c>
    </row>
    <row r="34" spans="1:13">
      <c r="A34" s="15"/>
      <c r="B34" s="10"/>
      <c r="C34" s="10" t="s">
        <v>23</v>
      </c>
      <c r="D34" s="59">
        <v>32533.206749999998</v>
      </c>
      <c r="E34" s="59">
        <v>32432.907023199998</v>
      </c>
      <c r="F34" s="59">
        <v>16995.71780283804</v>
      </c>
      <c r="G34" s="59">
        <v>20247.154179999998</v>
      </c>
      <c r="H34" s="59">
        <v>22900.853321537521</v>
      </c>
      <c r="I34" s="59">
        <v>22537.429998872758</v>
      </c>
      <c r="J34" s="59">
        <v>22386.525999999998</v>
      </c>
      <c r="K34" s="59">
        <v>18866.920222586898</v>
      </c>
      <c r="L34" s="59">
        <v>23322.87956960205</v>
      </c>
      <c r="M34" s="62">
        <v>22801.700463400288</v>
      </c>
    </row>
    <row r="35" spans="1:13">
      <c r="A35" s="8"/>
      <c r="B35" s="10"/>
      <c r="C35" s="10" t="s">
        <v>24</v>
      </c>
      <c r="D35" s="59">
        <v>29373.294129999998</v>
      </c>
      <c r="E35" s="59">
        <v>19129.427964999999</v>
      </c>
      <c r="F35" s="59">
        <v>20003.372842188543</v>
      </c>
      <c r="G35" s="59">
        <v>17087.714520000005</v>
      </c>
      <c r="H35" s="59">
        <v>16815.185370809737</v>
      </c>
      <c r="I35" s="59">
        <v>17128.853847024657</v>
      </c>
      <c r="J35" s="59">
        <v>15382.317519999999</v>
      </c>
      <c r="K35" s="59">
        <v>18610.334330128491</v>
      </c>
      <c r="L35" s="59">
        <v>18756.376420000001</v>
      </c>
      <c r="M35" s="62">
        <v>18995.446669373079</v>
      </c>
    </row>
    <row r="36" spans="1:13">
      <c r="A36" s="8"/>
      <c r="B36" s="10"/>
      <c r="C36" s="10" t="s">
        <v>25</v>
      </c>
      <c r="D36" s="59">
        <v>18226.673890000002</v>
      </c>
      <c r="E36" s="59">
        <v>14227.189240999996</v>
      </c>
      <c r="F36" s="59">
        <v>15253.574522508648</v>
      </c>
      <c r="G36" s="59">
        <v>15222.8542949819</v>
      </c>
      <c r="H36" s="59">
        <v>13238.12396334</v>
      </c>
      <c r="I36" s="59">
        <v>13423.42238453808</v>
      </c>
      <c r="J36" s="59">
        <v>15807.877480000001</v>
      </c>
      <c r="K36" s="59">
        <v>15201.483570000002</v>
      </c>
      <c r="L36" s="59">
        <v>15842.726999999999</v>
      </c>
      <c r="M36" s="62">
        <v>13233.199841086627</v>
      </c>
    </row>
    <row r="37" spans="1:13">
      <c r="A37" s="8"/>
      <c r="B37" s="10"/>
      <c r="C37" s="10" t="s">
        <v>26</v>
      </c>
      <c r="D37" s="59">
        <v>11880.064890000001</v>
      </c>
      <c r="E37" s="59">
        <v>13378.484541000002</v>
      </c>
      <c r="F37" s="59">
        <v>12490.648603604432</v>
      </c>
      <c r="G37" s="59">
        <v>10341.274530727</v>
      </c>
      <c r="H37" s="59">
        <v>10222.60241093568</v>
      </c>
      <c r="I37" s="59">
        <v>12515.246999999999</v>
      </c>
      <c r="J37" s="59">
        <v>13006.850120000001</v>
      </c>
      <c r="K37" s="59">
        <v>12341.326570000001</v>
      </c>
      <c r="L37" s="59">
        <v>11449.839</v>
      </c>
      <c r="M37" s="62">
        <v>11613.715452601798</v>
      </c>
    </row>
    <row r="38" spans="1:13">
      <c r="A38" s="8"/>
      <c r="B38" s="10"/>
      <c r="C38" s="10" t="s">
        <v>27</v>
      </c>
      <c r="D38" s="59">
        <v>11227.762499999999</v>
      </c>
      <c r="E38" s="59">
        <v>11640.655375999999</v>
      </c>
      <c r="F38" s="59">
        <v>14030.198908518345</v>
      </c>
      <c r="G38" s="59">
        <v>8282.7877139332795</v>
      </c>
      <c r="H38" s="59">
        <v>10800.6</v>
      </c>
      <c r="I38" s="59">
        <v>10606.448999999999</v>
      </c>
      <c r="J38" s="59">
        <v>9714.798569999999</v>
      </c>
      <c r="K38" s="59">
        <v>9293.4569296075006</v>
      </c>
      <c r="L38" s="59">
        <v>10966.85124</v>
      </c>
      <c r="M38" s="62">
        <v>9451.63292</v>
      </c>
    </row>
    <row r="39" spans="1:13">
      <c r="A39" s="8"/>
      <c r="B39" s="10"/>
      <c r="C39" s="10" t="s">
        <v>38</v>
      </c>
      <c r="D39" s="59">
        <v>9053.9575700000005</v>
      </c>
      <c r="E39" s="59">
        <v>6907.38933</v>
      </c>
      <c r="F39" s="59">
        <v>13040.499017354252</v>
      </c>
      <c r="G39" s="59">
        <v>7583.7489999999998</v>
      </c>
      <c r="H39" s="59">
        <v>8936.0190000000002</v>
      </c>
      <c r="I39" s="59">
        <v>6853.9989999999998</v>
      </c>
      <c r="J39" s="59">
        <v>7383.5812400000004</v>
      </c>
      <c r="K39" s="59">
        <v>8311.4232400000001</v>
      </c>
      <c r="L39" s="59">
        <v>7666.1856699999998</v>
      </c>
      <c r="M39" s="62">
        <v>9891.4119199999986</v>
      </c>
    </row>
    <row r="40" spans="1:13">
      <c r="A40" s="8"/>
      <c r="B40" s="10"/>
      <c r="C40" s="10" t="s">
        <v>39</v>
      </c>
      <c r="D40" s="59">
        <v>5389.4706400000005</v>
      </c>
      <c r="E40" s="59">
        <v>5486.7353460000004</v>
      </c>
      <c r="F40" s="59">
        <v>16115.299272942117</v>
      </c>
      <c r="G40" s="59">
        <v>7891.7699999999995</v>
      </c>
      <c r="H40" s="59">
        <v>5004.5509999999995</v>
      </c>
      <c r="I40" s="59">
        <v>6030.9639050796204</v>
      </c>
      <c r="J40" s="59">
        <v>5338.2962900000002</v>
      </c>
      <c r="K40" s="59">
        <v>5471.9940000000006</v>
      </c>
      <c r="L40" s="59">
        <v>7954.0136700000003</v>
      </c>
      <c r="M40" s="62">
        <v>9134.011419800092</v>
      </c>
    </row>
    <row r="41" spans="1:13">
      <c r="A41" s="8"/>
      <c r="B41" s="10"/>
      <c r="C41" s="10" t="s">
        <v>40</v>
      </c>
      <c r="D41" s="59">
        <v>4653.3600000000006</v>
      </c>
      <c r="E41" s="59">
        <v>6273.9441280000001</v>
      </c>
      <c r="F41" s="59">
        <v>20994.392765793164</v>
      </c>
      <c r="G41" s="59">
        <v>3207.7159999999999</v>
      </c>
      <c r="H41" s="59">
        <v>4324.2333896318596</v>
      </c>
      <c r="I41" s="59">
        <v>3594.2169999999996</v>
      </c>
      <c r="J41" s="59">
        <v>5705.7930000000006</v>
      </c>
      <c r="K41" s="59">
        <v>6079.4733400000005</v>
      </c>
      <c r="L41" s="59">
        <v>6511.4339999999993</v>
      </c>
      <c r="M41" s="62">
        <v>8055.2963637793846</v>
      </c>
    </row>
    <row r="42" spans="1:13">
      <c r="A42" s="8"/>
      <c r="B42" s="10"/>
      <c r="C42" s="10" t="s">
        <v>41</v>
      </c>
      <c r="D42" s="59">
        <v>4249.9800000000005</v>
      </c>
      <c r="E42" s="59">
        <v>5922.9870586999996</v>
      </c>
      <c r="F42" s="59">
        <v>23849.499440641215</v>
      </c>
      <c r="G42" s="59">
        <v>4195.0414447748199</v>
      </c>
      <c r="H42" s="59">
        <v>2014.942</v>
      </c>
      <c r="I42" s="59">
        <v>3818.116</v>
      </c>
      <c r="J42" s="59">
        <v>4467.3832899999998</v>
      </c>
      <c r="K42" s="59">
        <v>4614.3958195175364</v>
      </c>
      <c r="L42" s="59">
        <v>6069.722670000001</v>
      </c>
      <c r="M42" s="62">
        <v>3217.2516400000004</v>
      </c>
    </row>
    <row r="43" spans="1:13">
      <c r="A43" s="8"/>
      <c r="B43" s="10"/>
      <c r="C43" s="10" t="s">
        <v>42</v>
      </c>
      <c r="D43" s="59">
        <v>5566.8150000000005</v>
      </c>
      <c r="E43" s="59">
        <v>2681.9240420000001</v>
      </c>
      <c r="F43" s="59">
        <v>21944.389135377762</v>
      </c>
      <c r="G43" s="59">
        <v>1307.2260000000001</v>
      </c>
      <c r="H43" s="59">
        <v>4140.6540000000005</v>
      </c>
      <c r="I43" s="59">
        <v>3715.7470000000003</v>
      </c>
      <c r="J43" s="59">
        <v>3140.4969999999998</v>
      </c>
      <c r="K43" s="59">
        <v>4981.9097137793851</v>
      </c>
      <c r="L43" s="59">
        <v>2674.9849999999997</v>
      </c>
      <c r="M43" s="62">
        <v>4099.8248524152959</v>
      </c>
    </row>
    <row r="44" spans="1:13" ht="13.8" thickBot="1">
      <c r="A44" s="8"/>
      <c r="B44" s="10"/>
      <c r="C44" s="10" t="s">
        <v>37</v>
      </c>
      <c r="D44" s="60">
        <v>15490.280300000009</v>
      </c>
      <c r="E44" s="60">
        <v>15462.192268000003</v>
      </c>
      <c r="F44" s="60">
        <v>17387.529359194818</v>
      </c>
      <c r="G44" s="60">
        <v>17850.947587968167</v>
      </c>
      <c r="H44" s="60">
        <v>16435.116955105022</v>
      </c>
      <c r="I44" s="60">
        <v>18936.610535105025</v>
      </c>
      <c r="J44" s="60">
        <v>19099.392</v>
      </c>
      <c r="K44" s="60">
        <v>16775.001041325639</v>
      </c>
      <c r="L44" s="60">
        <v>17492.294524395602</v>
      </c>
      <c r="M44" s="63">
        <v>17480.883508830109</v>
      </c>
    </row>
    <row r="45" spans="1:13" ht="13.8" thickTop="1">
      <c r="A45" s="8"/>
      <c r="B45" s="10"/>
      <c r="C45" s="10" t="s">
        <v>4</v>
      </c>
      <c r="D45" s="70">
        <v>453035.13641999994</v>
      </c>
      <c r="E45" s="70">
        <v>439428.27610009996</v>
      </c>
      <c r="F45" s="70">
        <f>SUM(F28:F44)</f>
        <v>430198.18074579735</v>
      </c>
      <c r="G45" s="70">
        <f>SUM(G28:G44)</f>
        <v>419977.18873346882</v>
      </c>
      <c r="H45" s="70">
        <f t="shared" ref="H45:M45" si="2">SUM(H28:H44)</f>
        <v>394754.62979223649</v>
      </c>
      <c r="I45" s="70">
        <f t="shared" si="2"/>
        <v>401736.71852287202</v>
      </c>
      <c r="J45" s="70">
        <f t="shared" si="2"/>
        <v>398695.18667505204</v>
      </c>
      <c r="K45" s="70">
        <f t="shared" si="2"/>
        <v>387046.05527619453</v>
      </c>
      <c r="L45" s="70">
        <f t="shared" si="2"/>
        <v>380748.38076327759</v>
      </c>
      <c r="M45" s="65">
        <f t="shared" si="2"/>
        <v>363986.21069548436</v>
      </c>
    </row>
    <row r="46" spans="1:13">
      <c r="A46" s="11"/>
      <c r="B46" s="12"/>
      <c r="C46" s="20"/>
      <c r="D46" s="20"/>
      <c r="E46" s="20"/>
      <c r="F46" s="20"/>
      <c r="G46" s="12"/>
      <c r="H46" s="12"/>
      <c r="I46" s="12"/>
      <c r="J46" s="12"/>
      <c r="K46" s="12"/>
      <c r="L46" s="12"/>
      <c r="M46" s="13"/>
    </row>
    <row r="48" spans="1:13" ht="15.6">
      <c r="A48" s="154" t="s">
        <v>352</v>
      </c>
      <c r="B48" s="153"/>
      <c r="C48" s="153"/>
      <c r="D48" s="153"/>
      <c r="E48" s="153"/>
      <c r="F48" s="153"/>
      <c r="G48" s="153"/>
    </row>
    <row r="49" spans="1:13">
      <c r="A49" s="14" t="s">
        <v>331</v>
      </c>
    </row>
    <row r="51" spans="1:13">
      <c r="A51" s="165" t="s">
        <v>197</v>
      </c>
      <c r="B51" s="166"/>
      <c r="C51" s="166"/>
      <c r="D51" s="165" t="s">
        <v>314</v>
      </c>
      <c r="E51" s="166"/>
      <c r="F51" s="166"/>
      <c r="G51" s="187"/>
      <c r="H51" s="186"/>
      <c r="I51" s="186"/>
      <c r="J51" s="186"/>
      <c r="K51" s="186"/>
      <c r="L51" s="186"/>
      <c r="M51" s="188"/>
    </row>
    <row r="52" spans="1:13">
      <c r="A52" s="167"/>
      <c r="B52" s="166"/>
      <c r="C52" s="166"/>
      <c r="D52" s="170">
        <v>2012</v>
      </c>
      <c r="E52" s="170">
        <v>2011</v>
      </c>
      <c r="F52" s="170">
        <f>E52-1</f>
        <v>2010</v>
      </c>
      <c r="G52" s="170">
        <f t="shared" ref="G52" si="3">F52-1</f>
        <v>2009</v>
      </c>
      <c r="H52" s="170">
        <f t="shared" ref="H52" si="4">G52-1</f>
        <v>2008</v>
      </c>
      <c r="I52" s="170">
        <f t="shared" ref="I52" si="5">H52-1</f>
        <v>2007</v>
      </c>
      <c r="J52" s="170">
        <f t="shared" ref="J52" si="6">I52-1</f>
        <v>2006</v>
      </c>
      <c r="K52" s="170">
        <f t="shared" ref="K52" si="7">J52-1</f>
        <v>2005</v>
      </c>
      <c r="L52" s="170">
        <f t="shared" ref="L52" si="8">K52-1</f>
        <v>2004</v>
      </c>
      <c r="M52" s="173">
        <f t="shared" ref="M52" si="9">L52-1</f>
        <v>2003</v>
      </c>
    </row>
    <row r="53" spans="1:13">
      <c r="A53" s="8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9"/>
    </row>
    <row r="54" spans="1:13">
      <c r="A54" s="131" t="s">
        <v>312</v>
      </c>
      <c r="B54" s="132"/>
      <c r="C54" s="132"/>
      <c r="D54" s="121"/>
      <c r="E54" s="121"/>
      <c r="F54" s="121"/>
      <c r="G54" s="121"/>
      <c r="H54" s="121"/>
      <c r="I54" s="121"/>
      <c r="J54" s="121"/>
      <c r="K54" s="121"/>
      <c r="L54" s="121"/>
      <c r="M54" s="9"/>
    </row>
    <row r="55" spans="1:13">
      <c r="A55" s="15"/>
      <c r="B55" s="121"/>
      <c r="C55" s="121" t="s">
        <v>28</v>
      </c>
      <c r="D55" s="59">
        <v>3131.03784</v>
      </c>
      <c r="E55" s="59">
        <v>2889.5402325999999</v>
      </c>
      <c r="F55" s="59">
        <v>3223.6661044679358</v>
      </c>
      <c r="G55" s="59">
        <v>2746.6279999999997</v>
      </c>
      <c r="H55" s="59">
        <v>3095.6089999999999</v>
      </c>
      <c r="I55" s="59">
        <v>2099.5950400000002</v>
      </c>
      <c r="J55" s="59">
        <v>1934.450212</v>
      </c>
      <c r="K55" s="59">
        <v>6927.799</v>
      </c>
      <c r="L55" s="59">
        <v>3269.7570000000001</v>
      </c>
      <c r="M55" s="62">
        <v>5912.9373100000003</v>
      </c>
    </row>
    <row r="56" spans="1:13">
      <c r="A56" s="8"/>
      <c r="B56" s="121"/>
      <c r="C56" s="121" t="s">
        <v>18</v>
      </c>
      <c r="D56" s="59">
        <v>19802.716690000001</v>
      </c>
      <c r="E56" s="59">
        <v>25855.773853100003</v>
      </c>
      <c r="F56" s="59">
        <v>19566.404338594766</v>
      </c>
      <c r="G56" s="59">
        <v>21372.38</v>
      </c>
      <c r="H56" s="59">
        <v>20443.3328782795</v>
      </c>
      <c r="I56" s="59">
        <v>23684.8527103944</v>
      </c>
      <c r="J56" s="59">
        <v>28485.241999999998</v>
      </c>
      <c r="K56" s="59">
        <v>25250.527035900002</v>
      </c>
      <c r="L56" s="59">
        <v>21984.778402399999</v>
      </c>
      <c r="M56" s="62">
        <v>23528.684570000001</v>
      </c>
    </row>
    <row r="57" spans="1:13">
      <c r="A57" s="8"/>
      <c r="B57" s="121"/>
      <c r="C57" s="121" t="s">
        <v>19</v>
      </c>
      <c r="D57" s="59">
        <v>56698.353829999993</v>
      </c>
      <c r="E57" s="59">
        <v>49489.183686599994</v>
      </c>
      <c r="F57" s="59">
        <v>58100.005214528792</v>
      </c>
      <c r="G57" s="59">
        <v>51102.390883091997</v>
      </c>
      <c r="H57" s="59">
        <v>52793.570325277098</v>
      </c>
      <c r="I57" s="59">
        <v>64735.860888671996</v>
      </c>
      <c r="J57" s="59">
        <v>55260.100910000008</v>
      </c>
      <c r="K57" s="59">
        <v>59833.257711500002</v>
      </c>
      <c r="L57" s="59">
        <v>50511.188285343997</v>
      </c>
      <c r="M57" s="62">
        <v>60288.204605089319</v>
      </c>
    </row>
    <row r="58" spans="1:13">
      <c r="A58" s="8"/>
      <c r="B58" s="121"/>
      <c r="C58" s="121" t="s">
        <v>20</v>
      </c>
      <c r="D58" s="59">
        <v>76241.834620000023</v>
      </c>
      <c r="E58" s="59">
        <v>81936.288043000008</v>
      </c>
      <c r="F58" s="59">
        <v>75206.741615789579</v>
      </c>
      <c r="G58" s="59">
        <v>67608.051794789397</v>
      </c>
      <c r="H58" s="59">
        <v>87686.339538394503</v>
      </c>
      <c r="I58" s="59">
        <v>71952.417239953807</v>
      </c>
      <c r="J58" s="59">
        <v>81558.888000000006</v>
      </c>
      <c r="K58" s="59">
        <v>76002.683265</v>
      </c>
      <c r="L58" s="59">
        <v>86578.240626648214</v>
      </c>
      <c r="M58" s="62">
        <v>54599.561506603932</v>
      </c>
    </row>
    <row r="59" spans="1:13">
      <c r="A59" s="8"/>
      <c r="B59" s="10"/>
      <c r="C59" s="10" t="s">
        <v>21</v>
      </c>
      <c r="D59" s="59">
        <v>98978.426749999999</v>
      </c>
      <c r="E59" s="59">
        <v>91775.604086000007</v>
      </c>
      <c r="F59" s="59">
        <v>77621.753539181416</v>
      </c>
      <c r="G59" s="59">
        <v>92905.051446868543</v>
      </c>
      <c r="H59" s="59">
        <v>78942.627514543012</v>
      </c>
      <c r="I59" s="59">
        <v>91762.651062374105</v>
      </c>
      <c r="J59" s="59">
        <v>85182.424600000013</v>
      </c>
      <c r="K59" s="59">
        <v>96254.993240548953</v>
      </c>
      <c r="L59" s="59">
        <v>64297.253980000001</v>
      </c>
      <c r="M59" s="62">
        <v>60537.699246126511</v>
      </c>
    </row>
    <row r="60" spans="1:13">
      <c r="A60" s="8"/>
      <c r="B60" s="10"/>
      <c r="C60" s="10" t="s">
        <v>22</v>
      </c>
      <c r="D60" s="59">
        <v>103418.73307000002</v>
      </c>
      <c r="E60" s="59">
        <v>89827.302746969988</v>
      </c>
      <c r="F60" s="59">
        <v>94608.861249822832</v>
      </c>
      <c r="G60" s="59">
        <v>79129.98573090203</v>
      </c>
      <c r="H60" s="59">
        <v>98640.090274128772</v>
      </c>
      <c r="I60" s="59">
        <v>88751.524576937212</v>
      </c>
      <c r="J60" s="59">
        <v>105852.924</v>
      </c>
      <c r="K60" s="59">
        <v>68399.630510185816</v>
      </c>
      <c r="L60" s="59">
        <v>67597.710230000012</v>
      </c>
      <c r="M60" s="62">
        <v>70326.25902603245</v>
      </c>
    </row>
    <row r="61" spans="1:13">
      <c r="A61" s="15"/>
      <c r="B61" s="10"/>
      <c r="C61" s="10" t="s">
        <v>23</v>
      </c>
      <c r="D61" s="59">
        <v>97903.587480000017</v>
      </c>
      <c r="E61" s="59">
        <v>103887.61359454998</v>
      </c>
      <c r="F61" s="59">
        <v>83491.93225543265</v>
      </c>
      <c r="G61" s="59">
        <v>99664.576472531364</v>
      </c>
      <c r="H61" s="59">
        <v>90032.452336516784</v>
      </c>
      <c r="I61" s="59">
        <v>104736.54515400193</v>
      </c>
      <c r="J61" s="59">
        <v>71955.488399999987</v>
      </c>
      <c r="K61" s="59">
        <v>69945.92492210897</v>
      </c>
      <c r="L61" s="59">
        <v>74847.316750000013</v>
      </c>
      <c r="M61" s="62">
        <v>61171.303239054127</v>
      </c>
    </row>
    <row r="62" spans="1:13">
      <c r="A62" s="8"/>
      <c r="B62" s="10"/>
      <c r="C62" s="10" t="s">
        <v>24</v>
      </c>
      <c r="D62" s="59">
        <v>109333.75641000002</v>
      </c>
      <c r="E62" s="59">
        <v>89956.975037899902</v>
      </c>
      <c r="F62" s="59">
        <v>100058.68986906181</v>
      </c>
      <c r="G62" s="59">
        <v>93120.760394567013</v>
      </c>
      <c r="H62" s="59">
        <v>104995.31290353595</v>
      </c>
      <c r="I62" s="59">
        <v>74447.784788064993</v>
      </c>
      <c r="J62" s="59">
        <v>71206.220100000006</v>
      </c>
      <c r="K62" s="59">
        <v>76311.379381430132</v>
      </c>
      <c r="L62" s="59">
        <v>61481.602250807853</v>
      </c>
      <c r="M62" s="62">
        <v>55409.889521019824</v>
      </c>
    </row>
    <row r="63" spans="1:13">
      <c r="A63" s="8"/>
      <c r="B63" s="10"/>
      <c r="C63" s="10" t="s">
        <v>25</v>
      </c>
      <c r="D63" s="59">
        <v>93093.584499999997</v>
      </c>
      <c r="E63" s="59">
        <v>108233.75667990001</v>
      </c>
      <c r="F63" s="59">
        <v>93495.29035987574</v>
      </c>
      <c r="G63" s="59">
        <v>103810.32944762729</v>
      </c>
      <c r="H63" s="59">
        <v>75631.45253659568</v>
      </c>
      <c r="I63" s="59">
        <v>69382.442309273363</v>
      </c>
      <c r="J63" s="59">
        <v>77527.614416938814</v>
      </c>
      <c r="K63" s="59">
        <v>63318.013315225609</v>
      </c>
      <c r="L63" s="59">
        <v>56529.783622849216</v>
      </c>
      <c r="M63" s="62">
        <v>47478.388624669176</v>
      </c>
    </row>
    <row r="64" spans="1:13">
      <c r="A64" s="8"/>
      <c r="B64" s="10"/>
      <c r="C64" s="10" t="s">
        <v>26</v>
      </c>
      <c r="D64" s="59">
        <v>109102.25265000001</v>
      </c>
      <c r="E64" s="59">
        <v>98824.629466400002</v>
      </c>
      <c r="F64" s="59">
        <v>102803.10073073996</v>
      </c>
      <c r="G64" s="59">
        <v>75123.836166598005</v>
      </c>
      <c r="H64" s="59">
        <v>69077.489962262218</v>
      </c>
      <c r="I64" s="59">
        <v>76486.17139758142</v>
      </c>
      <c r="J64" s="59">
        <v>62281.083979999996</v>
      </c>
      <c r="K64" s="59">
        <v>58691.542317911626</v>
      </c>
      <c r="L64" s="59">
        <v>46049.768000000004</v>
      </c>
      <c r="M64" s="62">
        <v>63808.890784570794</v>
      </c>
    </row>
    <row r="65" spans="1:13">
      <c r="A65" s="8"/>
      <c r="B65" s="10"/>
      <c r="C65" s="10" t="s">
        <v>27</v>
      </c>
      <c r="D65" s="59">
        <v>99869.911450000014</v>
      </c>
      <c r="E65" s="59">
        <v>108861.1209441</v>
      </c>
      <c r="F65" s="59">
        <v>75174.895114017592</v>
      </c>
      <c r="G65" s="59">
        <v>67883.088492685376</v>
      </c>
      <c r="H65" s="59">
        <v>75370.478398474457</v>
      </c>
      <c r="I65" s="59">
        <v>60591.187770666264</v>
      </c>
      <c r="J65" s="59">
        <v>60037.246919999998</v>
      </c>
      <c r="K65" s="59">
        <v>45628.483551706791</v>
      </c>
      <c r="L65" s="59">
        <v>61840.638569283175</v>
      </c>
      <c r="M65" s="62">
        <v>60957.395875541617</v>
      </c>
    </row>
    <row r="66" spans="1:13">
      <c r="A66" s="8"/>
      <c r="B66" s="10"/>
      <c r="C66" s="10" t="s">
        <v>38</v>
      </c>
      <c r="D66" s="59">
        <v>111293.52632</v>
      </c>
      <c r="E66" s="59">
        <v>80808.965967399999</v>
      </c>
      <c r="F66" s="59">
        <v>66071.772316040573</v>
      </c>
      <c r="G66" s="59">
        <v>74741.643271009743</v>
      </c>
      <c r="H66" s="59">
        <v>61356.203869265948</v>
      </c>
      <c r="I66" s="59">
        <v>60008.776523541586</v>
      </c>
      <c r="J66" s="59">
        <v>45173.159</v>
      </c>
      <c r="K66" s="59">
        <v>61944.873371019232</v>
      </c>
      <c r="L66" s="59">
        <v>59112.135910000005</v>
      </c>
      <c r="M66" s="62">
        <v>63839.634286260531</v>
      </c>
    </row>
    <row r="67" spans="1:13">
      <c r="A67" s="8"/>
      <c r="B67" s="10"/>
      <c r="C67" s="10" t="s">
        <v>39</v>
      </c>
      <c r="D67" s="59">
        <v>79975.733169999992</v>
      </c>
      <c r="E67" s="59">
        <v>69779.785231200018</v>
      </c>
      <c r="F67" s="59">
        <v>74433.574658369151</v>
      </c>
      <c r="G67" s="59">
        <v>59509.051511698839</v>
      </c>
      <c r="H67" s="59">
        <v>59345.614736019525</v>
      </c>
      <c r="I67" s="59">
        <v>43645.41152593372</v>
      </c>
      <c r="J67" s="59">
        <v>61987.841560316061</v>
      </c>
      <c r="K67" s="59">
        <v>59534.910190619506</v>
      </c>
      <c r="L67" s="59">
        <v>62631.211380000001</v>
      </c>
      <c r="M67" s="62">
        <v>63099.823334860972</v>
      </c>
    </row>
    <row r="68" spans="1:13">
      <c r="A68" s="8"/>
      <c r="B68" s="10"/>
      <c r="C68" s="10" t="s">
        <v>40</v>
      </c>
      <c r="D68" s="59">
        <v>69232.010160000005</v>
      </c>
      <c r="E68" s="59">
        <v>77625.54810747999</v>
      </c>
      <c r="F68" s="59">
        <v>58776.334095943152</v>
      </c>
      <c r="G68" s="59">
        <v>58691.915667466965</v>
      </c>
      <c r="H68" s="59">
        <v>42966.668386586389</v>
      </c>
      <c r="I68" s="59">
        <v>60334.689243745554</v>
      </c>
      <c r="J68" s="59">
        <v>56978.889280000003</v>
      </c>
      <c r="K68" s="59">
        <v>61501.815639273846</v>
      </c>
      <c r="L68" s="59">
        <v>62632.886248998577</v>
      </c>
      <c r="M68" s="62">
        <v>75322.19436385663</v>
      </c>
    </row>
    <row r="69" spans="1:13">
      <c r="A69" s="8"/>
      <c r="B69" s="10"/>
      <c r="C69" s="10" t="s">
        <v>41</v>
      </c>
      <c r="D69" s="59">
        <v>77906.892179999995</v>
      </c>
      <c r="E69" s="59">
        <v>62710.899425000011</v>
      </c>
      <c r="F69" s="59">
        <v>57254.367308911351</v>
      </c>
      <c r="G69" s="59">
        <v>42225.65648733062</v>
      </c>
      <c r="H69" s="59">
        <v>58741.662972246449</v>
      </c>
      <c r="I69" s="59">
        <v>55395.481798532834</v>
      </c>
      <c r="J69" s="59">
        <v>60233.047000000006</v>
      </c>
      <c r="K69" s="59">
        <v>61914.638654680886</v>
      </c>
      <c r="L69" s="59">
        <v>73081.192090000011</v>
      </c>
      <c r="M69" s="62">
        <v>66517.490886086365</v>
      </c>
    </row>
    <row r="70" spans="1:13">
      <c r="A70" s="8"/>
      <c r="B70" s="10"/>
      <c r="C70" s="10" t="s">
        <v>42</v>
      </c>
      <c r="D70" s="59">
        <v>62187.368500000004</v>
      </c>
      <c r="E70" s="59">
        <v>59641.770039800002</v>
      </c>
      <c r="F70" s="59">
        <v>42271.834023331859</v>
      </c>
      <c r="G70" s="59">
        <v>56336.041374860011</v>
      </c>
      <c r="H70" s="59">
        <v>53467.280492832542</v>
      </c>
      <c r="I70" s="59">
        <v>57762.301285466012</v>
      </c>
      <c r="J70" s="59">
        <v>61622.122659142449</v>
      </c>
      <c r="K70" s="59">
        <v>71810.685190294185</v>
      </c>
      <c r="L70" s="59">
        <v>63783.886072748057</v>
      </c>
      <c r="M70" s="62">
        <v>58108.139700033295</v>
      </c>
    </row>
    <row r="71" spans="1:13" ht="13.8" thickBot="1">
      <c r="A71" s="8"/>
      <c r="B71" s="10"/>
      <c r="C71" s="10" t="s">
        <v>37</v>
      </c>
      <c r="D71" s="60">
        <v>703932.12051999988</v>
      </c>
      <c r="E71" s="60">
        <v>659801.4202964002</v>
      </c>
      <c r="F71" s="60">
        <v>585646.61541390745</v>
      </c>
      <c r="G71" s="60">
        <v>548320.3519759198</v>
      </c>
      <c r="H71" s="60">
        <v>518668.26606993616</v>
      </c>
      <c r="I71" s="60">
        <v>486754.03297093959</v>
      </c>
      <c r="J71" s="60">
        <v>452245.57085000002</v>
      </c>
      <c r="K71" s="60">
        <v>397652.36825805181</v>
      </c>
      <c r="L71" s="60">
        <v>348276.84988857142</v>
      </c>
      <c r="M71" s="63">
        <v>316939.85737054248</v>
      </c>
    </row>
    <row r="72" spans="1:13" ht="13.8" thickTop="1">
      <c r="A72" s="8"/>
      <c r="B72" s="10"/>
      <c r="C72" s="133" t="s">
        <v>189</v>
      </c>
      <c r="D72" s="126">
        <v>1972101.84614</v>
      </c>
      <c r="E72" s="126">
        <v>1861906.1774383995</v>
      </c>
      <c r="F72" s="126">
        <f>SUM(F55:F71)</f>
        <v>1667805.8382080167</v>
      </c>
      <c r="G72" s="126">
        <f>SUM(G55:G71)</f>
        <v>1594291.7391179469</v>
      </c>
      <c r="H72" s="126">
        <f t="shared" ref="H72:M72" si="10">SUM(H55:H71)</f>
        <v>1551254.4521948949</v>
      </c>
      <c r="I72" s="126">
        <f t="shared" si="10"/>
        <v>1492531.7262860788</v>
      </c>
      <c r="J72" s="126">
        <f t="shared" si="10"/>
        <v>1439522.3138883973</v>
      </c>
      <c r="K72" s="126">
        <f t="shared" si="10"/>
        <v>1360923.5255554575</v>
      </c>
      <c r="L72" s="126">
        <f t="shared" si="10"/>
        <v>1264506.1993076506</v>
      </c>
      <c r="M72" s="30">
        <f t="shared" si="10"/>
        <v>1207846.3542503482</v>
      </c>
    </row>
    <row r="73" spans="1:13">
      <c r="A73" s="8"/>
      <c r="B73" s="10"/>
      <c r="C73" s="10"/>
      <c r="D73" s="125"/>
      <c r="E73" s="125"/>
      <c r="F73" s="125"/>
      <c r="G73" s="125"/>
      <c r="H73" s="125"/>
      <c r="I73" s="125"/>
      <c r="J73" s="125"/>
      <c r="K73" s="125"/>
      <c r="L73" s="125"/>
      <c r="M73" s="26"/>
    </row>
    <row r="74" spans="1:13">
      <c r="A74" s="131" t="s">
        <v>313</v>
      </c>
      <c r="B74" s="132"/>
      <c r="C74" s="132"/>
      <c r="D74" s="125"/>
      <c r="E74" s="125"/>
      <c r="F74" s="125"/>
      <c r="G74" s="125"/>
      <c r="H74" s="125"/>
      <c r="I74" s="125"/>
      <c r="J74" s="125"/>
      <c r="K74" s="125"/>
      <c r="L74" s="125"/>
      <c r="M74" s="26"/>
    </row>
    <row r="75" spans="1:13">
      <c r="A75" s="15"/>
      <c r="B75" s="121"/>
      <c r="C75" s="121" t="s">
        <v>28</v>
      </c>
      <c r="D75" s="59">
        <v>22096.311640000004</v>
      </c>
      <c r="E75" s="59">
        <v>19375.066639200002</v>
      </c>
      <c r="F75" s="59">
        <v>18678.994192820155</v>
      </c>
      <c r="G75" s="59">
        <v>28033.495919674999</v>
      </c>
      <c r="H75" s="59">
        <v>25929.242024020885</v>
      </c>
      <c r="I75" s="59">
        <v>28584.812599999997</v>
      </c>
      <c r="J75" s="59">
        <v>25337.096239999999</v>
      </c>
      <c r="K75" s="59">
        <v>25650.749326599998</v>
      </c>
      <c r="L75" s="59">
        <v>23464.814940000004</v>
      </c>
      <c r="M75" s="62">
        <v>13772.674230999999</v>
      </c>
    </row>
    <row r="76" spans="1:13">
      <c r="A76" s="8"/>
      <c r="B76" s="121"/>
      <c r="C76" s="121" t="s">
        <v>18</v>
      </c>
      <c r="D76" s="59">
        <v>58797.745819999996</v>
      </c>
      <c r="E76" s="59">
        <v>62489.009404700002</v>
      </c>
      <c r="F76" s="59">
        <v>54255.664333448258</v>
      </c>
      <c r="G76" s="59">
        <v>82293.194924353695</v>
      </c>
      <c r="H76" s="59">
        <v>69713.564830741379</v>
      </c>
      <c r="I76" s="59">
        <v>71713.420755894724</v>
      </c>
      <c r="J76" s="59">
        <v>80738.955000000002</v>
      </c>
      <c r="K76" s="59">
        <v>68258.560993200008</v>
      </c>
      <c r="L76" s="59">
        <v>69500.483279280001</v>
      </c>
      <c r="M76" s="62">
        <v>57491.320432228087</v>
      </c>
    </row>
    <row r="77" spans="1:13">
      <c r="A77" s="8"/>
      <c r="B77" s="121"/>
      <c r="C77" s="121" t="s">
        <v>19</v>
      </c>
      <c r="D77" s="59">
        <v>67462.59203</v>
      </c>
      <c r="E77" s="59">
        <v>71902.353428999995</v>
      </c>
      <c r="F77" s="59">
        <v>59566.370123428511</v>
      </c>
      <c r="G77" s="59">
        <v>67675.832318449742</v>
      </c>
      <c r="H77" s="59">
        <v>68167.42548267504</v>
      </c>
      <c r="I77" s="59">
        <v>70559.553781039023</v>
      </c>
      <c r="J77" s="59">
        <v>56641.517556972001</v>
      </c>
      <c r="K77" s="59">
        <v>64116.588477159996</v>
      </c>
      <c r="L77" s="59">
        <v>59516.377039999999</v>
      </c>
      <c r="M77" s="62">
        <v>56086.826213400003</v>
      </c>
    </row>
    <row r="78" spans="1:13">
      <c r="A78" s="8"/>
      <c r="B78" s="121"/>
      <c r="C78" s="121" t="s">
        <v>20</v>
      </c>
      <c r="D78" s="59">
        <v>57888.626079999995</v>
      </c>
      <c r="E78" s="59">
        <v>65441.625651399998</v>
      </c>
      <c r="F78" s="59">
        <v>44293.289993811879</v>
      </c>
      <c r="G78" s="59">
        <v>56361.433866436557</v>
      </c>
      <c r="H78" s="59">
        <v>52144.394467818674</v>
      </c>
      <c r="I78" s="59">
        <v>44078.954783060763</v>
      </c>
      <c r="J78" s="59">
        <v>53020.651237999999</v>
      </c>
      <c r="K78" s="59">
        <v>42446.904459800004</v>
      </c>
      <c r="L78" s="59">
        <v>43630.548840000003</v>
      </c>
      <c r="M78" s="62">
        <v>45727.499361245464</v>
      </c>
    </row>
    <row r="79" spans="1:13">
      <c r="A79" s="8"/>
      <c r="B79" s="10"/>
      <c r="C79" s="10" t="s">
        <v>21</v>
      </c>
      <c r="D79" s="59">
        <v>59018.703879999994</v>
      </c>
      <c r="E79" s="59">
        <v>49213.727038999998</v>
      </c>
      <c r="F79" s="59">
        <v>33188.771372383257</v>
      </c>
      <c r="G79" s="59">
        <v>42861.64971991512</v>
      </c>
      <c r="H79" s="59">
        <v>34290.416965043718</v>
      </c>
      <c r="I79" s="59">
        <v>40163.598410725419</v>
      </c>
      <c r="J79" s="59">
        <v>33078.038500000002</v>
      </c>
      <c r="K79" s="59">
        <v>36902.684989399997</v>
      </c>
      <c r="L79" s="59">
        <v>34000.281900000002</v>
      </c>
      <c r="M79" s="62">
        <v>32333.431846981301</v>
      </c>
    </row>
    <row r="80" spans="1:13">
      <c r="A80" s="8"/>
      <c r="B80" s="10"/>
      <c r="C80" s="10" t="s">
        <v>22</v>
      </c>
      <c r="D80" s="59">
        <v>40126.291299999997</v>
      </c>
      <c r="E80" s="59">
        <v>37462.657617900004</v>
      </c>
      <c r="F80" s="59">
        <v>28109.969058944029</v>
      </c>
      <c r="G80" s="59">
        <v>29533.346712253438</v>
      </c>
      <c r="H80" s="59">
        <v>29676.704610576984</v>
      </c>
      <c r="I80" s="59">
        <v>27475.322521531936</v>
      </c>
      <c r="J80" s="59">
        <v>28445.615630079996</v>
      </c>
      <c r="K80" s="59">
        <v>29122.848253089065</v>
      </c>
      <c r="L80" s="59">
        <v>21928.565999999999</v>
      </c>
      <c r="M80" s="62">
        <v>30600.083559342856</v>
      </c>
    </row>
    <row r="81" spans="1:13">
      <c r="A81" s="15"/>
      <c r="B81" s="10"/>
      <c r="C81" s="10" t="s">
        <v>23</v>
      </c>
      <c r="D81" s="59">
        <v>32533.206749999998</v>
      </c>
      <c r="E81" s="59">
        <v>32432.907023199998</v>
      </c>
      <c r="F81" s="59">
        <v>16995.71780283804</v>
      </c>
      <c r="G81" s="59">
        <v>20247.154179999998</v>
      </c>
      <c r="H81" s="59">
        <v>22900.853321537521</v>
      </c>
      <c r="I81" s="59">
        <v>22537.429998872758</v>
      </c>
      <c r="J81" s="59">
        <v>22386.525999999998</v>
      </c>
      <c r="K81" s="59">
        <v>18866.920222586898</v>
      </c>
      <c r="L81" s="59">
        <v>23322.87956960205</v>
      </c>
      <c r="M81" s="62">
        <v>22801.700463400288</v>
      </c>
    </row>
    <row r="82" spans="1:13">
      <c r="A82" s="8"/>
      <c r="B82" s="10"/>
      <c r="C82" s="10" t="s">
        <v>24</v>
      </c>
      <c r="D82" s="59">
        <v>29373.294129999998</v>
      </c>
      <c r="E82" s="59">
        <v>19129.427964999999</v>
      </c>
      <c r="F82" s="59">
        <v>20003.372842188543</v>
      </c>
      <c r="G82" s="59">
        <v>17087.714520000005</v>
      </c>
      <c r="H82" s="59">
        <v>16815.185370809737</v>
      </c>
      <c r="I82" s="59">
        <v>17128.853847024657</v>
      </c>
      <c r="J82" s="59">
        <v>15382.317519999999</v>
      </c>
      <c r="K82" s="59">
        <v>18610.334330128491</v>
      </c>
      <c r="L82" s="59">
        <v>18756.376420000001</v>
      </c>
      <c r="M82" s="62">
        <v>18995.446669373079</v>
      </c>
    </row>
    <row r="83" spans="1:13">
      <c r="A83" s="8"/>
      <c r="B83" s="10"/>
      <c r="C83" s="10" t="s">
        <v>25</v>
      </c>
      <c r="D83" s="59">
        <v>18226.673890000002</v>
      </c>
      <c r="E83" s="59">
        <v>14227.189240999996</v>
      </c>
      <c r="F83" s="59">
        <v>15253.574522508648</v>
      </c>
      <c r="G83" s="59">
        <v>15222.8542949819</v>
      </c>
      <c r="H83" s="59">
        <v>13238.12396334</v>
      </c>
      <c r="I83" s="59">
        <v>13423.42238453808</v>
      </c>
      <c r="J83" s="59">
        <v>15807.877480000001</v>
      </c>
      <c r="K83" s="59">
        <v>15201.483570000002</v>
      </c>
      <c r="L83" s="59">
        <v>15842.726999999999</v>
      </c>
      <c r="M83" s="62">
        <v>13233.199841086627</v>
      </c>
    </row>
    <row r="84" spans="1:13">
      <c r="A84" s="8"/>
      <c r="B84" s="10"/>
      <c r="C84" s="10" t="s">
        <v>26</v>
      </c>
      <c r="D84" s="59">
        <v>11880.064890000001</v>
      </c>
      <c r="E84" s="59">
        <v>13378.484541000002</v>
      </c>
      <c r="F84" s="59">
        <v>12490.648603604432</v>
      </c>
      <c r="G84" s="59">
        <v>10341.274530727</v>
      </c>
      <c r="H84" s="59">
        <v>10222.60241093568</v>
      </c>
      <c r="I84" s="59">
        <v>12515.246999999999</v>
      </c>
      <c r="J84" s="59">
        <v>13006.850120000001</v>
      </c>
      <c r="K84" s="59">
        <v>12341.326570000001</v>
      </c>
      <c r="L84" s="59">
        <v>11449.839</v>
      </c>
      <c r="M84" s="62">
        <v>11613.715452601798</v>
      </c>
    </row>
    <row r="85" spans="1:13">
      <c r="A85" s="8"/>
      <c r="B85" s="10"/>
      <c r="C85" s="10" t="s">
        <v>27</v>
      </c>
      <c r="D85" s="59">
        <v>11227.762499999999</v>
      </c>
      <c r="E85" s="59">
        <v>11640.655375999999</v>
      </c>
      <c r="F85" s="59">
        <v>14030.198908518345</v>
      </c>
      <c r="G85" s="59">
        <v>8282.7877139332795</v>
      </c>
      <c r="H85" s="59">
        <v>10800.6</v>
      </c>
      <c r="I85" s="59">
        <v>10606.448999999999</v>
      </c>
      <c r="J85" s="59">
        <v>9714.798569999999</v>
      </c>
      <c r="K85" s="59">
        <v>9293.4569296075006</v>
      </c>
      <c r="L85" s="59">
        <v>10966.85124</v>
      </c>
      <c r="M85" s="62">
        <v>9451.63292</v>
      </c>
    </row>
    <row r="86" spans="1:13">
      <c r="A86" s="8"/>
      <c r="B86" s="10"/>
      <c r="C86" s="10" t="s">
        <v>38</v>
      </c>
      <c r="D86" s="59">
        <v>9053.9575700000005</v>
      </c>
      <c r="E86" s="59">
        <v>6907.38933</v>
      </c>
      <c r="F86" s="59">
        <v>13040.499017354252</v>
      </c>
      <c r="G86" s="59">
        <v>7583.7489999999998</v>
      </c>
      <c r="H86" s="59">
        <v>8936.0190000000002</v>
      </c>
      <c r="I86" s="59">
        <v>6853.9989999999998</v>
      </c>
      <c r="J86" s="59">
        <v>7383.5812400000004</v>
      </c>
      <c r="K86" s="59">
        <v>8311.4232400000001</v>
      </c>
      <c r="L86" s="59">
        <v>7666.1856699999998</v>
      </c>
      <c r="M86" s="62">
        <v>9891.4119199999986</v>
      </c>
    </row>
    <row r="87" spans="1:13">
      <c r="A87" s="8"/>
      <c r="B87" s="10"/>
      <c r="C87" s="10" t="s">
        <v>39</v>
      </c>
      <c r="D87" s="59">
        <v>5389.4706400000005</v>
      </c>
      <c r="E87" s="59">
        <v>5486.7353460000004</v>
      </c>
      <c r="F87" s="59">
        <v>16115.299272942117</v>
      </c>
      <c r="G87" s="59">
        <v>7891.7699999999995</v>
      </c>
      <c r="H87" s="59">
        <v>5004.5509999999995</v>
      </c>
      <c r="I87" s="59">
        <v>6030.9639050796204</v>
      </c>
      <c r="J87" s="59">
        <v>5338.2962900000002</v>
      </c>
      <c r="K87" s="59">
        <v>5471.9940000000006</v>
      </c>
      <c r="L87" s="59">
        <v>7954.0136700000003</v>
      </c>
      <c r="M87" s="62">
        <v>9134.011419800092</v>
      </c>
    </row>
    <row r="88" spans="1:13">
      <c r="A88" s="8"/>
      <c r="B88" s="10"/>
      <c r="C88" s="10" t="s">
        <v>40</v>
      </c>
      <c r="D88" s="59">
        <v>4653.3600000000006</v>
      </c>
      <c r="E88" s="59">
        <v>6273.9441280000001</v>
      </c>
      <c r="F88" s="59">
        <v>20994.392765793164</v>
      </c>
      <c r="G88" s="59">
        <v>3207.7159999999999</v>
      </c>
      <c r="H88" s="59">
        <v>4324.2333896318596</v>
      </c>
      <c r="I88" s="59">
        <v>3594.2169999999996</v>
      </c>
      <c r="J88" s="59">
        <v>5705.7930000000006</v>
      </c>
      <c r="K88" s="59">
        <v>6079.4733400000005</v>
      </c>
      <c r="L88" s="59">
        <v>6511.4339999999993</v>
      </c>
      <c r="M88" s="62">
        <v>8055.2963637793846</v>
      </c>
    </row>
    <row r="89" spans="1:13">
      <c r="A89" s="8"/>
      <c r="B89" s="10"/>
      <c r="C89" s="10" t="s">
        <v>41</v>
      </c>
      <c r="D89" s="59">
        <v>4249.9800000000005</v>
      </c>
      <c r="E89" s="59">
        <v>5922.9870586999996</v>
      </c>
      <c r="F89" s="59">
        <v>23849.499440641215</v>
      </c>
      <c r="G89" s="59">
        <v>4195.0414447748199</v>
      </c>
      <c r="H89" s="59">
        <v>2014.942</v>
      </c>
      <c r="I89" s="59">
        <v>3818.116</v>
      </c>
      <c r="J89" s="59">
        <v>4467.3832899999998</v>
      </c>
      <c r="K89" s="59">
        <v>4614.3958195175364</v>
      </c>
      <c r="L89" s="59">
        <v>6069.722670000001</v>
      </c>
      <c r="M89" s="62">
        <v>3217.2516400000004</v>
      </c>
    </row>
    <row r="90" spans="1:13">
      <c r="A90" s="8"/>
      <c r="B90" s="10"/>
      <c r="C90" s="10" t="s">
        <v>42</v>
      </c>
      <c r="D90" s="59">
        <v>5566.8150000000005</v>
      </c>
      <c r="E90" s="59">
        <v>2681.9240420000001</v>
      </c>
      <c r="F90" s="59">
        <v>21944.389135377762</v>
      </c>
      <c r="G90" s="59">
        <v>1307.2260000000001</v>
      </c>
      <c r="H90" s="59">
        <v>4140.6540000000005</v>
      </c>
      <c r="I90" s="59">
        <v>3715.7470000000003</v>
      </c>
      <c r="J90" s="59">
        <v>3140.4969999999998</v>
      </c>
      <c r="K90" s="59">
        <v>4981.9097137793851</v>
      </c>
      <c r="L90" s="59">
        <v>2674.9849999999997</v>
      </c>
      <c r="M90" s="62">
        <v>4099.8248524152959</v>
      </c>
    </row>
    <row r="91" spans="1:13" ht="13.8" thickBot="1">
      <c r="A91" s="8"/>
      <c r="B91" s="10"/>
      <c r="C91" s="10" t="s">
        <v>37</v>
      </c>
      <c r="D91" s="60">
        <v>15490.280300000009</v>
      </c>
      <c r="E91" s="60">
        <v>15462.192268000003</v>
      </c>
      <c r="F91" s="60">
        <v>17387.529359194818</v>
      </c>
      <c r="G91" s="60">
        <v>17850.947587968167</v>
      </c>
      <c r="H91" s="60">
        <v>16435.116955105022</v>
      </c>
      <c r="I91" s="60">
        <v>18936.610535105025</v>
      </c>
      <c r="J91" s="60">
        <v>19099.392</v>
      </c>
      <c r="K91" s="60">
        <v>16775.001041325639</v>
      </c>
      <c r="L91" s="60">
        <v>17492.294524395602</v>
      </c>
      <c r="M91" s="63">
        <v>17480.883508830109</v>
      </c>
    </row>
    <row r="92" spans="1:13" ht="13.8" thickTop="1">
      <c r="A92" s="8"/>
      <c r="B92" s="10"/>
      <c r="C92" s="133" t="s">
        <v>189</v>
      </c>
      <c r="D92" s="70">
        <v>453035.13641999994</v>
      </c>
      <c r="E92" s="70">
        <v>439428.27610009996</v>
      </c>
      <c r="F92" s="70">
        <f>SUM(F75:F91)</f>
        <v>430198.18074579735</v>
      </c>
      <c r="G92" s="70">
        <f>SUM(G75:G91)</f>
        <v>419977.18873346882</v>
      </c>
      <c r="H92" s="70">
        <f t="shared" ref="H92:M92" si="11">SUM(H75:H91)</f>
        <v>394754.62979223649</v>
      </c>
      <c r="I92" s="70">
        <f t="shared" si="11"/>
        <v>401736.71852287202</v>
      </c>
      <c r="J92" s="70">
        <f t="shared" si="11"/>
        <v>398695.18667505204</v>
      </c>
      <c r="K92" s="70">
        <f t="shared" si="11"/>
        <v>387046.05527619453</v>
      </c>
      <c r="L92" s="70">
        <f t="shared" si="11"/>
        <v>380748.38076327759</v>
      </c>
      <c r="M92" s="65">
        <f t="shared" si="11"/>
        <v>363986.21069548436</v>
      </c>
    </row>
    <row r="93" spans="1:13">
      <c r="A93" s="11"/>
      <c r="B93" s="122"/>
      <c r="C93" s="20"/>
      <c r="D93" s="20"/>
      <c r="E93" s="20"/>
      <c r="F93" s="20"/>
      <c r="G93" s="122"/>
      <c r="H93" s="122"/>
      <c r="I93" s="122"/>
      <c r="J93" s="122"/>
      <c r="K93" s="122"/>
      <c r="L93" s="122"/>
      <c r="M93" s="13"/>
    </row>
  </sheetData>
  <customSheetViews>
    <customSheetView guid="{983DF4B0-6405-4972-98DD-0842688C8AF6}" scale="75" showPageBreaks="1" fitToPage="1">
      <selection activeCell="D53" sqref="D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 topLeftCell="A4">
      <selection activeCell="C58" sqref="C57:C5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51:M5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7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zoomScale="88" zoomScaleNormal="88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4" width="22.44140625" style="14" customWidth="1"/>
    <col min="5" max="5" width="19.33203125" style="14" customWidth="1"/>
    <col min="6" max="6" width="15.6640625" style="14" customWidth="1"/>
    <col min="7" max="13" width="15.77734375" style="14" customWidth="1"/>
    <col min="14" max="16384" width="9.33203125" style="14"/>
  </cols>
  <sheetData>
    <row r="1" spans="1:13" ht="15.6">
      <c r="A1" s="154" t="s">
        <v>353</v>
      </c>
      <c r="B1" s="155"/>
      <c r="C1" s="155"/>
      <c r="D1" s="155"/>
      <c r="E1" s="155"/>
      <c r="F1" s="155"/>
      <c r="G1" s="155"/>
    </row>
    <row r="2" spans="1:13">
      <c r="A2" s="155" t="s">
        <v>332</v>
      </c>
      <c r="B2" s="155"/>
      <c r="C2" s="155"/>
      <c r="D2" s="155"/>
      <c r="E2" s="155"/>
      <c r="F2" s="155"/>
      <c r="G2" s="155"/>
    </row>
    <row r="3" spans="1:13">
      <c r="A3" s="150"/>
      <c r="B3"/>
      <c r="C3"/>
    </row>
    <row r="4" spans="1:13">
      <c r="A4" s="165" t="s">
        <v>183</v>
      </c>
      <c r="B4" s="166"/>
      <c r="C4" s="166"/>
      <c r="D4" s="165" t="s">
        <v>122</v>
      </c>
      <c r="E4" s="166"/>
      <c r="F4" s="166"/>
      <c r="G4" s="189"/>
      <c r="H4" s="189"/>
      <c r="I4" s="189"/>
      <c r="J4" s="189"/>
      <c r="K4" s="189"/>
      <c r="L4" s="189"/>
      <c r="M4" s="189"/>
    </row>
    <row r="5" spans="1:13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15" t="s">
        <v>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5"/>
      <c r="B8" s="7"/>
      <c r="C8" s="7" t="s">
        <v>28</v>
      </c>
      <c r="D8" s="59">
        <v>418.72399999999999</v>
      </c>
      <c r="E8" s="59">
        <v>289.60300000000001</v>
      </c>
      <c r="F8" s="59">
        <v>819</v>
      </c>
      <c r="G8" s="59">
        <v>429</v>
      </c>
      <c r="H8" s="59">
        <v>263</v>
      </c>
      <c r="I8" s="59">
        <v>342</v>
      </c>
      <c r="J8" s="59">
        <v>414</v>
      </c>
      <c r="K8" s="59">
        <v>113</v>
      </c>
      <c r="L8" s="59">
        <v>1329</v>
      </c>
      <c r="M8" s="59">
        <v>1823</v>
      </c>
    </row>
    <row r="9" spans="1:13">
      <c r="A9" s="8"/>
      <c r="B9" s="7"/>
      <c r="C9" s="7" t="s">
        <v>18</v>
      </c>
      <c r="D9" s="59">
        <v>2817.4560000000001</v>
      </c>
      <c r="E9" s="59">
        <v>1960.682</v>
      </c>
      <c r="F9" s="59">
        <v>2228</v>
      </c>
      <c r="G9" s="59">
        <v>1694</v>
      </c>
      <c r="H9" s="59">
        <v>1330</v>
      </c>
      <c r="I9" s="59">
        <v>2019</v>
      </c>
      <c r="J9" s="59">
        <v>1945</v>
      </c>
      <c r="K9" s="59">
        <v>1215</v>
      </c>
      <c r="L9" s="59">
        <v>1650</v>
      </c>
      <c r="M9" s="59">
        <v>3055</v>
      </c>
    </row>
    <row r="10" spans="1:13">
      <c r="A10" s="8"/>
      <c r="B10" s="7"/>
      <c r="C10" s="7" t="s">
        <v>19</v>
      </c>
      <c r="D10" s="64">
        <v>2257.54</v>
      </c>
      <c r="E10" s="64">
        <v>2198.2660000000001</v>
      </c>
      <c r="F10" s="64">
        <v>1732</v>
      </c>
      <c r="G10" s="64">
        <v>1511</v>
      </c>
      <c r="H10" s="59">
        <v>1527</v>
      </c>
      <c r="I10" s="59">
        <v>1809</v>
      </c>
      <c r="J10" s="59">
        <v>1953</v>
      </c>
      <c r="K10" s="59">
        <v>1640</v>
      </c>
      <c r="L10" s="59">
        <v>2874</v>
      </c>
      <c r="M10" s="59">
        <v>2893</v>
      </c>
    </row>
    <row r="11" spans="1:13">
      <c r="A11" s="8"/>
      <c r="B11" s="7"/>
      <c r="C11" s="7" t="s">
        <v>20</v>
      </c>
      <c r="D11" s="64">
        <v>2456.3919999999998</v>
      </c>
      <c r="E11" s="64">
        <v>1526.587</v>
      </c>
      <c r="F11" s="64">
        <v>1499</v>
      </c>
      <c r="G11" s="64">
        <v>1490</v>
      </c>
      <c r="H11" s="59">
        <v>1588</v>
      </c>
      <c r="I11" s="59">
        <v>1568</v>
      </c>
      <c r="J11" s="59">
        <v>1264</v>
      </c>
      <c r="K11" s="59">
        <v>2317</v>
      </c>
      <c r="L11" s="59">
        <v>2156</v>
      </c>
      <c r="M11" s="59">
        <v>1483</v>
      </c>
    </row>
    <row r="12" spans="1:13">
      <c r="A12" s="8"/>
      <c r="B12" s="10"/>
      <c r="C12" s="10" t="s">
        <v>21</v>
      </c>
      <c r="D12" s="64">
        <v>1058.0430000000001</v>
      </c>
      <c r="E12" s="64">
        <v>755.202</v>
      </c>
      <c r="F12" s="64">
        <v>1244</v>
      </c>
      <c r="G12" s="64">
        <v>1208</v>
      </c>
      <c r="H12" s="59">
        <v>755</v>
      </c>
      <c r="I12" s="59">
        <v>716</v>
      </c>
      <c r="J12" s="59">
        <v>1963.7931524999999</v>
      </c>
      <c r="K12" s="59">
        <v>1747</v>
      </c>
      <c r="L12" s="59">
        <v>644</v>
      </c>
      <c r="M12" s="59">
        <v>881</v>
      </c>
    </row>
    <row r="13" spans="1:13">
      <c r="A13" s="8"/>
      <c r="B13" s="10"/>
      <c r="C13" s="10" t="s">
        <v>22</v>
      </c>
      <c r="D13" s="64">
        <v>645.72699999999998</v>
      </c>
      <c r="E13" s="64">
        <v>480.76499999999999</v>
      </c>
      <c r="F13" s="64">
        <v>583</v>
      </c>
      <c r="G13" s="64">
        <v>808</v>
      </c>
      <c r="H13" s="59">
        <v>475</v>
      </c>
      <c r="I13" s="59">
        <v>1530.5940000000001</v>
      </c>
      <c r="J13" s="59">
        <v>1347</v>
      </c>
      <c r="K13" s="59">
        <v>310</v>
      </c>
      <c r="L13" s="59">
        <v>705</v>
      </c>
      <c r="M13" s="59">
        <v>689</v>
      </c>
    </row>
    <row r="14" spans="1:13">
      <c r="A14" s="15"/>
      <c r="B14" s="10"/>
      <c r="C14" s="10" t="s">
        <v>23</v>
      </c>
      <c r="D14" s="59">
        <v>335.87700000000001</v>
      </c>
      <c r="E14" s="59">
        <v>344.20300000000003</v>
      </c>
      <c r="F14" s="59">
        <v>301</v>
      </c>
      <c r="G14" s="59">
        <v>246</v>
      </c>
      <c r="H14" s="59">
        <v>1075.10663</v>
      </c>
      <c r="I14" s="59">
        <v>1339</v>
      </c>
      <c r="J14" s="59">
        <v>377</v>
      </c>
      <c r="K14" s="59">
        <v>709</v>
      </c>
      <c r="L14" s="59">
        <v>619</v>
      </c>
      <c r="M14" s="59">
        <v>669</v>
      </c>
    </row>
    <row r="15" spans="1:13">
      <c r="A15" s="8"/>
      <c r="B15" s="10"/>
      <c r="C15" s="10" t="s">
        <v>24</v>
      </c>
      <c r="D15" s="59">
        <v>306.74400000000003</v>
      </c>
      <c r="E15" s="59">
        <v>96.512999999999991</v>
      </c>
      <c r="F15" s="59">
        <v>377</v>
      </c>
      <c r="G15" s="59">
        <v>1080.58689</v>
      </c>
      <c r="H15" s="59">
        <v>931</v>
      </c>
      <c r="I15" s="59">
        <v>172</v>
      </c>
      <c r="J15" s="59">
        <v>394</v>
      </c>
      <c r="K15" s="59">
        <v>604</v>
      </c>
      <c r="L15" s="59">
        <v>579</v>
      </c>
      <c r="M15" s="59">
        <v>377</v>
      </c>
    </row>
    <row r="16" spans="1:13">
      <c r="A16" s="8"/>
      <c r="B16" s="10"/>
      <c r="C16" s="10" t="s">
        <v>25</v>
      </c>
      <c r="D16" s="59">
        <v>261.52</v>
      </c>
      <c r="E16" s="59">
        <v>534.70600000000002</v>
      </c>
      <c r="F16" s="59">
        <v>827.20841999999993</v>
      </c>
      <c r="G16" s="59">
        <v>905</v>
      </c>
      <c r="H16" s="59">
        <v>111</v>
      </c>
      <c r="I16" s="59">
        <v>350</v>
      </c>
      <c r="J16" s="59">
        <v>505</v>
      </c>
      <c r="K16" s="59">
        <v>371</v>
      </c>
      <c r="L16" s="59">
        <v>230</v>
      </c>
      <c r="M16" s="59">
        <v>270</v>
      </c>
    </row>
    <row r="17" spans="1:13">
      <c r="A17" s="8"/>
      <c r="B17" s="10"/>
      <c r="C17" s="10" t="s">
        <v>26</v>
      </c>
      <c r="D17" s="59">
        <v>452.291</v>
      </c>
      <c r="E17" s="59">
        <v>700.18862999999999</v>
      </c>
      <c r="F17" s="59">
        <v>601</v>
      </c>
      <c r="G17" s="59">
        <v>-170</v>
      </c>
      <c r="H17" s="59">
        <v>275</v>
      </c>
      <c r="I17" s="59">
        <v>369</v>
      </c>
      <c r="J17" s="59">
        <v>245</v>
      </c>
      <c r="K17" s="59">
        <v>147</v>
      </c>
      <c r="L17" s="59">
        <v>0</v>
      </c>
      <c r="M17" s="59">
        <v>35</v>
      </c>
    </row>
    <row r="18" spans="1:13">
      <c r="A18" s="8"/>
      <c r="B18" s="10"/>
      <c r="C18" s="10" t="s">
        <v>27</v>
      </c>
      <c r="D18" s="59">
        <v>289.47999999999996</v>
      </c>
      <c r="E18" s="59">
        <v>455.81700000000001</v>
      </c>
      <c r="F18" s="59">
        <v>71</v>
      </c>
      <c r="G18" s="59">
        <v>256</v>
      </c>
      <c r="H18" s="59">
        <v>433</v>
      </c>
      <c r="I18" s="59">
        <v>244</v>
      </c>
      <c r="J18" s="59">
        <v>150</v>
      </c>
      <c r="K18" s="59">
        <v>112</v>
      </c>
      <c r="L18" s="59">
        <v>65</v>
      </c>
      <c r="M18" s="59">
        <v>765</v>
      </c>
    </row>
    <row r="19" spans="1:13">
      <c r="A19" s="8"/>
      <c r="B19" s="10"/>
      <c r="C19" s="10" t="s">
        <v>38</v>
      </c>
      <c r="D19" s="59">
        <v>331.82</v>
      </c>
      <c r="E19" s="59">
        <v>87.616</v>
      </c>
      <c r="F19" s="59">
        <v>90</v>
      </c>
      <c r="G19" s="59">
        <v>460</v>
      </c>
      <c r="H19" s="59">
        <v>191</v>
      </c>
      <c r="I19" s="59">
        <v>163</v>
      </c>
      <c r="J19" s="59">
        <v>63</v>
      </c>
      <c r="K19" s="59">
        <v>47</v>
      </c>
      <c r="L19" s="59">
        <v>0</v>
      </c>
      <c r="M19" s="59">
        <v>84.452303585934771</v>
      </c>
    </row>
    <row r="20" spans="1:13">
      <c r="A20" s="8"/>
      <c r="B20" s="10"/>
      <c r="C20" s="10" t="s">
        <v>39</v>
      </c>
      <c r="D20" s="59">
        <v>87.51</v>
      </c>
      <c r="E20" s="59">
        <v>58.043999999999997</v>
      </c>
      <c r="F20" s="59">
        <v>304</v>
      </c>
      <c r="G20" s="59">
        <v>159</v>
      </c>
      <c r="H20" s="59">
        <v>91</v>
      </c>
      <c r="I20" s="59">
        <v>10</v>
      </c>
      <c r="J20" s="59">
        <v>0</v>
      </c>
      <c r="K20" s="59">
        <v>0</v>
      </c>
      <c r="L20" s="59">
        <v>139.46657769525359</v>
      </c>
      <c r="M20" s="59">
        <v>0</v>
      </c>
    </row>
    <row r="21" spans="1:13">
      <c r="A21" s="8"/>
      <c r="B21" s="10"/>
      <c r="C21" s="10" t="s">
        <v>40</v>
      </c>
      <c r="D21" s="59">
        <v>37.72</v>
      </c>
      <c r="E21" s="59">
        <v>422.41300000000001</v>
      </c>
      <c r="F21" s="59">
        <v>157.35914</v>
      </c>
      <c r="G21" s="59">
        <v>61</v>
      </c>
      <c r="H21" s="59">
        <v>3</v>
      </c>
      <c r="I21" s="59">
        <v>47</v>
      </c>
      <c r="J21" s="59">
        <v>46</v>
      </c>
      <c r="K21" s="59">
        <v>92</v>
      </c>
      <c r="L21" s="59">
        <v>0</v>
      </c>
      <c r="M21" s="59">
        <v>36</v>
      </c>
    </row>
    <row r="22" spans="1:13">
      <c r="A22" s="8"/>
      <c r="B22" s="10"/>
      <c r="C22" s="10" t="s">
        <v>41</v>
      </c>
      <c r="D22" s="59">
        <v>446.13</v>
      </c>
      <c r="E22" s="59">
        <v>97.069000000000003</v>
      </c>
      <c r="F22" s="59">
        <v>50</v>
      </c>
      <c r="G22" s="59">
        <v>0</v>
      </c>
      <c r="H22" s="59">
        <v>0</v>
      </c>
      <c r="I22" s="59">
        <v>34</v>
      </c>
      <c r="J22" s="59">
        <v>89.155506556806301</v>
      </c>
      <c r="K22" s="59">
        <v>0</v>
      </c>
      <c r="L22" s="59">
        <v>0</v>
      </c>
      <c r="M22" s="59">
        <v>0</v>
      </c>
    </row>
    <row r="23" spans="1:13">
      <c r="A23" s="8"/>
      <c r="B23" s="10"/>
      <c r="C23" s="10" t="s">
        <v>42</v>
      </c>
      <c r="D23" s="59">
        <v>65</v>
      </c>
      <c r="E23" s="59">
        <v>38.5</v>
      </c>
      <c r="F23" s="59">
        <v>52</v>
      </c>
      <c r="G23" s="59">
        <v>47</v>
      </c>
      <c r="H23" s="59">
        <v>10</v>
      </c>
      <c r="I23" s="59">
        <v>111.976</v>
      </c>
      <c r="J23" s="59">
        <v>0</v>
      </c>
      <c r="K23" s="59">
        <v>0</v>
      </c>
      <c r="L23" s="59">
        <v>0</v>
      </c>
      <c r="M23" s="59">
        <v>38</v>
      </c>
    </row>
    <row r="24" spans="1:13" ht="13.8" thickBot="1">
      <c r="A24" s="8"/>
      <c r="B24" s="10"/>
      <c r="C24" s="10" t="s">
        <v>37</v>
      </c>
      <c r="D24" s="60">
        <v>-1370.3309999999999</v>
      </c>
      <c r="E24" s="60">
        <v>-1398.5117499999999</v>
      </c>
      <c r="F24" s="60">
        <v>-1066.1419000000001</v>
      </c>
      <c r="G24" s="60">
        <v>-1168.6089899999999</v>
      </c>
      <c r="H24" s="60">
        <v>-1062.5116399999999</v>
      </c>
      <c r="I24" s="60">
        <v>644.61699999999996</v>
      </c>
      <c r="J24" s="60">
        <v>-272.87630000000001</v>
      </c>
      <c r="K24" s="60">
        <v>1148</v>
      </c>
      <c r="L24" s="60">
        <v>1443.4572600000001</v>
      </c>
      <c r="M24" s="60">
        <v>1733.1322211989948</v>
      </c>
    </row>
    <row r="25" spans="1:13" ht="13.8" thickTop="1">
      <c r="A25" s="8"/>
      <c r="B25" s="10"/>
      <c r="C25" s="10" t="s">
        <v>4</v>
      </c>
      <c r="D25" s="32">
        <v>10897.643</v>
      </c>
      <c r="E25" s="32">
        <v>8647.6628800000017</v>
      </c>
      <c r="F25" s="32">
        <f>SUM(F8:F24)</f>
        <v>9869.425659999999</v>
      </c>
      <c r="G25" s="32">
        <f>SUM(G8:G24)</f>
        <v>9015.9778999999999</v>
      </c>
      <c r="H25" s="32">
        <f t="shared" ref="H25:M25" si="1">SUM(H8:H24)</f>
        <v>7995.5949900000005</v>
      </c>
      <c r="I25" s="32">
        <f t="shared" si="1"/>
        <v>11469.187000000002</v>
      </c>
      <c r="J25" s="32">
        <f t="shared" si="1"/>
        <v>10483.072359056807</v>
      </c>
      <c r="K25" s="32">
        <f t="shared" si="1"/>
        <v>10572</v>
      </c>
      <c r="L25" s="32">
        <f t="shared" si="1"/>
        <v>12433.923837695253</v>
      </c>
      <c r="M25" s="32">
        <f t="shared" si="1"/>
        <v>14831.58452478493</v>
      </c>
    </row>
    <row r="26" spans="1:13">
      <c r="A26" s="8"/>
      <c r="B26" s="10"/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>
      <c r="A27" s="41" t="s">
        <v>132</v>
      </c>
      <c r="B27" s="7"/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>
      <c r="A28" s="15"/>
      <c r="B28" s="7"/>
      <c r="C28" s="7" t="s">
        <v>28</v>
      </c>
      <c r="D28" s="59">
        <v>293330.52221957501</v>
      </c>
      <c r="E28" s="59">
        <v>305300.91761457507</v>
      </c>
      <c r="F28" s="59">
        <v>283905.92666803201</v>
      </c>
      <c r="G28" s="59">
        <v>283869.05150200916</v>
      </c>
      <c r="H28" s="59">
        <v>293183.64955949417</v>
      </c>
      <c r="I28" s="59">
        <v>289236.06731094013</v>
      </c>
      <c r="J28" s="59">
        <v>278864.1595529003</v>
      </c>
      <c r="K28" s="59">
        <v>263761.48525984766</v>
      </c>
      <c r="L28" s="59">
        <v>220826.5728536</v>
      </c>
      <c r="M28" s="59">
        <v>207698.2233144441</v>
      </c>
    </row>
    <row r="29" spans="1:13">
      <c r="A29" s="8"/>
      <c r="B29" s="7"/>
      <c r="C29" s="7" t="s">
        <v>18</v>
      </c>
      <c r="D29" s="59">
        <v>149062.79559927969</v>
      </c>
      <c r="E29" s="59">
        <v>156571.19347460079</v>
      </c>
      <c r="F29" s="59">
        <v>135490.00057249717</v>
      </c>
      <c r="G29" s="59">
        <v>138797.8594966135</v>
      </c>
      <c r="H29" s="59">
        <v>140164.23435935893</v>
      </c>
      <c r="I29" s="59">
        <v>131530.79529108619</v>
      </c>
      <c r="J29" s="59">
        <v>127648.64849827875</v>
      </c>
      <c r="K29" s="59">
        <v>115830.41677552584</v>
      </c>
      <c r="L29" s="59">
        <v>97132.846543735868</v>
      </c>
      <c r="M29" s="59">
        <v>88818.255857251046</v>
      </c>
    </row>
    <row r="30" spans="1:13">
      <c r="A30" s="8"/>
      <c r="B30" s="7"/>
      <c r="C30" s="7" t="s">
        <v>19</v>
      </c>
      <c r="D30" s="64">
        <v>66137.967013021611</v>
      </c>
      <c r="E30" s="64">
        <v>69668.521394649899</v>
      </c>
      <c r="F30" s="64">
        <v>75060.843967521665</v>
      </c>
      <c r="G30" s="64">
        <v>69857.615540072453</v>
      </c>
      <c r="H30" s="59">
        <v>66857.353141968386</v>
      </c>
      <c r="I30" s="59">
        <v>58339.857174328507</v>
      </c>
      <c r="J30" s="59">
        <v>58104.198236136799</v>
      </c>
      <c r="K30" s="59">
        <v>55769.384206868846</v>
      </c>
      <c r="L30" s="59">
        <v>48326.612144470098</v>
      </c>
      <c r="M30" s="59">
        <v>46120.894451970933</v>
      </c>
    </row>
    <row r="31" spans="1:13">
      <c r="A31" s="8"/>
      <c r="B31" s="7"/>
      <c r="C31" s="7" t="s">
        <v>20</v>
      </c>
      <c r="D31" s="64">
        <v>40403.340078274465</v>
      </c>
      <c r="E31" s="64">
        <v>42400.994057860917</v>
      </c>
      <c r="F31" s="64">
        <v>46542.859858355558</v>
      </c>
      <c r="G31" s="64">
        <v>41838.878736392056</v>
      </c>
      <c r="H31" s="59">
        <v>36981.886685730475</v>
      </c>
      <c r="I31" s="59">
        <v>35948.553534639868</v>
      </c>
      <c r="J31" s="59">
        <v>34665.23012237814</v>
      </c>
      <c r="K31" s="59">
        <v>29544.528452882012</v>
      </c>
      <c r="L31" s="59">
        <v>32320.306352142565</v>
      </c>
      <c r="M31" s="59">
        <v>27178.068406317332</v>
      </c>
    </row>
    <row r="32" spans="1:13">
      <c r="A32" s="8"/>
      <c r="B32" s="10"/>
      <c r="C32" s="10" t="s">
        <v>21</v>
      </c>
      <c r="D32" s="64">
        <v>28174.710956305022</v>
      </c>
      <c r="E32" s="64">
        <v>30025.83823732593</v>
      </c>
      <c r="F32" s="64">
        <v>35484.542124811393</v>
      </c>
      <c r="G32" s="64">
        <v>30460.048502098103</v>
      </c>
      <c r="H32" s="59">
        <v>34522.935359623894</v>
      </c>
      <c r="I32" s="59">
        <v>23752.154890485741</v>
      </c>
      <c r="J32" s="59">
        <v>22888.583563481774</v>
      </c>
      <c r="K32" s="59">
        <v>22312.067826535629</v>
      </c>
      <c r="L32" s="59">
        <v>18835.020986704953</v>
      </c>
      <c r="M32" s="59">
        <v>19315.533854353194</v>
      </c>
    </row>
    <row r="33" spans="1:13">
      <c r="A33" s="8"/>
      <c r="B33" s="10"/>
      <c r="C33" s="10" t="s">
        <v>22</v>
      </c>
      <c r="D33" s="64">
        <v>21936.706302794031</v>
      </c>
      <c r="E33" s="64">
        <v>25288.367950743101</v>
      </c>
      <c r="F33" s="64">
        <v>20664.950274657662</v>
      </c>
      <c r="G33" s="64">
        <v>16543.933675311157</v>
      </c>
      <c r="H33" s="59">
        <v>15972.217339018938</v>
      </c>
      <c r="I33" s="59">
        <v>15729.748345828597</v>
      </c>
      <c r="J33" s="59">
        <v>16382.529263548089</v>
      </c>
      <c r="K33" s="59">
        <v>15063.841613866072</v>
      </c>
      <c r="L33" s="59">
        <v>15040.715826050729</v>
      </c>
      <c r="M33" s="59">
        <v>15121.569471663965</v>
      </c>
    </row>
    <row r="34" spans="1:13">
      <c r="A34" s="15"/>
      <c r="B34" s="10"/>
      <c r="C34" s="10" t="s">
        <v>23</v>
      </c>
      <c r="D34" s="59">
        <v>20164.87703993405</v>
      </c>
      <c r="E34" s="59">
        <v>16473.339845863771</v>
      </c>
      <c r="F34" s="59">
        <v>14683.659641192166</v>
      </c>
      <c r="G34" s="59">
        <v>10869.469604515674</v>
      </c>
      <c r="H34" s="59">
        <v>10285.706691938776</v>
      </c>
      <c r="I34" s="59">
        <v>12094.263780212708</v>
      </c>
      <c r="J34" s="59">
        <v>11139.883697761627</v>
      </c>
      <c r="K34" s="59">
        <v>9924.9874588860966</v>
      </c>
      <c r="L34" s="59">
        <v>11646.112147244188</v>
      </c>
      <c r="M34" s="59">
        <v>11361.931685148655</v>
      </c>
    </row>
    <row r="35" spans="1:13">
      <c r="A35" s="8"/>
      <c r="B35" s="10"/>
      <c r="C35" s="10" t="s">
        <v>24</v>
      </c>
      <c r="D35" s="59">
        <v>14766.23736614818</v>
      </c>
      <c r="E35" s="59">
        <v>15068.66724222399</v>
      </c>
      <c r="F35" s="59">
        <v>10402.133934486143</v>
      </c>
      <c r="G35" s="59">
        <v>8230.3821220468581</v>
      </c>
      <c r="H35" s="59">
        <v>8311.4869644458504</v>
      </c>
      <c r="I35" s="59">
        <v>9689.1189906999389</v>
      </c>
      <c r="J35" s="59">
        <v>9029.476036533144</v>
      </c>
      <c r="K35" s="59">
        <v>7625.2621961432869</v>
      </c>
      <c r="L35" s="59">
        <v>8626.2404392762146</v>
      </c>
      <c r="M35" s="59">
        <v>6906.5573079265596</v>
      </c>
    </row>
    <row r="36" spans="1:13">
      <c r="A36" s="8"/>
      <c r="B36" s="10"/>
      <c r="C36" s="10" t="s">
        <v>25</v>
      </c>
      <c r="D36" s="59">
        <v>4516.4199031224371</v>
      </c>
      <c r="E36" s="59">
        <v>5686.4388655095036</v>
      </c>
      <c r="F36" s="59">
        <v>8151.4845257204715</v>
      </c>
      <c r="G36" s="59">
        <v>5490.3074488510601</v>
      </c>
      <c r="H36" s="59">
        <v>5197.9784777601908</v>
      </c>
      <c r="I36" s="59">
        <v>6570.873730592215</v>
      </c>
      <c r="J36" s="59">
        <v>6392.4099021535176</v>
      </c>
      <c r="K36" s="59">
        <v>5666.6362425127918</v>
      </c>
      <c r="L36" s="59">
        <v>5085.9242393735112</v>
      </c>
      <c r="M36" s="59">
        <v>5352.4661121193312</v>
      </c>
    </row>
    <row r="37" spans="1:13">
      <c r="A37" s="8"/>
      <c r="B37" s="10"/>
      <c r="C37" s="10" t="s">
        <v>26</v>
      </c>
      <c r="D37" s="59">
        <v>4808.7830619302722</v>
      </c>
      <c r="E37" s="59">
        <v>4410.0819809609475</v>
      </c>
      <c r="F37" s="59">
        <v>5634.3083579184095</v>
      </c>
      <c r="G37" s="59">
        <v>4361.8715674129226</v>
      </c>
      <c r="H37" s="59">
        <v>4252.6130023663536</v>
      </c>
      <c r="I37" s="59">
        <v>5720.0523459816059</v>
      </c>
      <c r="J37" s="59">
        <v>5106.9416941273494</v>
      </c>
      <c r="K37" s="59">
        <v>3601.8951923904929</v>
      </c>
      <c r="L37" s="59">
        <v>4887.7860037810651</v>
      </c>
      <c r="M37" s="59">
        <v>4354.3569113320527</v>
      </c>
    </row>
    <row r="38" spans="1:13">
      <c r="A38" s="8"/>
      <c r="B38" s="10"/>
      <c r="C38" s="10" t="s">
        <v>27</v>
      </c>
      <c r="D38" s="59">
        <v>2441.7648837213369</v>
      </c>
      <c r="E38" s="59">
        <v>2126.711546888509</v>
      </c>
      <c r="F38" s="59">
        <v>3476.4791511817734</v>
      </c>
      <c r="G38" s="59">
        <v>3048.1037444886974</v>
      </c>
      <c r="H38" s="59">
        <v>1950.6614463877843</v>
      </c>
      <c r="I38" s="59">
        <v>3586.5820929448178</v>
      </c>
      <c r="J38" s="59">
        <v>3079.5938876539894</v>
      </c>
      <c r="K38" s="59">
        <v>2571.6083512832838</v>
      </c>
      <c r="L38" s="59">
        <v>3777.2160675224281</v>
      </c>
      <c r="M38" s="59">
        <v>3665.5873506517755</v>
      </c>
    </row>
    <row r="39" spans="1:13">
      <c r="A39" s="8"/>
      <c r="B39" s="10"/>
      <c r="C39" s="10" t="s">
        <v>38</v>
      </c>
      <c r="D39" s="59">
        <v>2824.3472315222616</v>
      </c>
      <c r="E39" s="59">
        <v>1776.2299928083189</v>
      </c>
      <c r="F39" s="59">
        <v>3714.3182905854974</v>
      </c>
      <c r="G39" s="59">
        <v>2647.1811231814809</v>
      </c>
      <c r="H39" s="59">
        <v>2113.9981796146899</v>
      </c>
      <c r="I39" s="59">
        <v>3837.7355440000001</v>
      </c>
      <c r="J39" s="59">
        <v>3521.0357528007985</v>
      </c>
      <c r="K39" s="59">
        <v>2029.8277227200001</v>
      </c>
      <c r="L39" s="59">
        <v>2194.1865325273998</v>
      </c>
      <c r="M39" s="59">
        <v>2940.1234122592523</v>
      </c>
    </row>
    <row r="40" spans="1:13">
      <c r="A40" s="8"/>
      <c r="B40" s="10"/>
      <c r="C40" s="10" t="s">
        <v>39</v>
      </c>
      <c r="D40" s="59">
        <v>1871.88305498722</v>
      </c>
      <c r="E40" s="59">
        <v>2487.8316991375514</v>
      </c>
      <c r="F40" s="59">
        <v>3806.2964390067973</v>
      </c>
      <c r="G40" s="59">
        <v>2230.1275629366182</v>
      </c>
      <c r="H40" s="59">
        <v>3012.9073604738719</v>
      </c>
      <c r="I40" s="59">
        <v>3335.5720030000002</v>
      </c>
      <c r="J40" s="59">
        <v>2975.8708446200299</v>
      </c>
      <c r="K40" s="59">
        <v>1353.2443117</v>
      </c>
      <c r="L40" s="59">
        <v>2337.2163723760423</v>
      </c>
      <c r="M40" s="59">
        <v>2694.2854635520766</v>
      </c>
    </row>
    <row r="41" spans="1:13">
      <c r="A41" s="8"/>
      <c r="B41" s="10"/>
      <c r="C41" s="10" t="s">
        <v>40</v>
      </c>
      <c r="D41" s="59">
        <v>2086.1272122388709</v>
      </c>
      <c r="E41" s="59">
        <v>2070.6725815784284</v>
      </c>
      <c r="F41" s="59">
        <v>2978.1565190941742</v>
      </c>
      <c r="G41" s="59">
        <v>2711.9526301222008</v>
      </c>
      <c r="H41" s="59">
        <v>2942.8957270168421</v>
      </c>
      <c r="I41" s="59">
        <v>2760.3545280000003</v>
      </c>
      <c r="J41" s="59">
        <v>1971.4166202694744</v>
      </c>
      <c r="K41" s="59">
        <v>938.12561991999996</v>
      </c>
      <c r="L41" s="59">
        <v>2639.9114206730292</v>
      </c>
      <c r="M41" s="59">
        <v>1984.334683122431</v>
      </c>
    </row>
    <row r="42" spans="1:13">
      <c r="A42" s="8"/>
      <c r="B42" s="10"/>
      <c r="C42" s="10" t="s">
        <v>41</v>
      </c>
      <c r="D42" s="59">
        <v>2628.077664988904</v>
      </c>
      <c r="E42" s="59">
        <v>1833.5406030062288</v>
      </c>
      <c r="F42" s="59">
        <v>3825.9371548667555</v>
      </c>
      <c r="G42" s="59">
        <v>2720.3931180410355</v>
      </c>
      <c r="H42" s="59">
        <v>2850.2252951358446</v>
      </c>
      <c r="I42" s="59">
        <v>2570.2263130000001</v>
      </c>
      <c r="J42" s="59">
        <v>2117.5362300000002</v>
      </c>
      <c r="K42" s="59">
        <v>1440.4136195400001</v>
      </c>
      <c r="L42" s="59">
        <v>1513.6517166421959</v>
      </c>
      <c r="M42" s="59">
        <v>2361.527270738472</v>
      </c>
    </row>
    <row r="43" spans="1:13">
      <c r="A43" s="8"/>
      <c r="B43" s="10"/>
      <c r="C43" s="10" t="s">
        <v>42</v>
      </c>
      <c r="D43" s="59">
        <v>1791.9332876275487</v>
      </c>
      <c r="E43" s="59">
        <v>2345.6443951097322</v>
      </c>
      <c r="F43" s="59">
        <v>3643.7487647867206</v>
      </c>
      <c r="G43" s="59">
        <v>2364.9707345439565</v>
      </c>
      <c r="H43" s="59">
        <v>1570.6183376512101</v>
      </c>
      <c r="I43" s="59">
        <v>2675.7533549999998</v>
      </c>
      <c r="J43" s="59">
        <v>2314.5216500000001</v>
      </c>
      <c r="K43" s="59">
        <v>1253</v>
      </c>
      <c r="L43" s="59">
        <v>2570.5057033016978</v>
      </c>
      <c r="M43" s="59">
        <v>2433.0490217194401</v>
      </c>
    </row>
    <row r="44" spans="1:13" ht="13.8" thickBot="1">
      <c r="A44" s="8"/>
      <c r="B44" s="10"/>
      <c r="C44" s="10" t="s">
        <v>37</v>
      </c>
      <c r="D44" s="60">
        <v>57008.074619412313</v>
      </c>
      <c r="E44" s="60">
        <v>43946.739755421397</v>
      </c>
      <c r="F44" s="60">
        <v>53152.011940383622</v>
      </c>
      <c r="G44" s="60">
        <v>63697.252581133529</v>
      </c>
      <c r="H44" s="60">
        <v>63490.33751445925</v>
      </c>
      <c r="I44" s="60">
        <v>62486.665379999991</v>
      </c>
      <c r="J44" s="60">
        <v>53086.220236991612</v>
      </c>
      <c r="K44" s="60">
        <v>33155</v>
      </c>
      <c r="L44" s="60">
        <v>21336.193356192383</v>
      </c>
      <c r="M44" s="60">
        <v>10605.119173079733</v>
      </c>
    </row>
    <row r="45" spans="1:13" ht="13.8" thickTop="1">
      <c r="A45" s="8"/>
      <c r="B45" s="10"/>
      <c r="C45" s="10" t="s">
        <v>4</v>
      </c>
      <c r="D45" s="32">
        <v>713954.56749488332</v>
      </c>
      <c r="E45" s="32">
        <v>727481.73123826389</v>
      </c>
      <c r="F45" s="32">
        <f>SUM(F28:F44)</f>
        <v>710617.6581850982</v>
      </c>
      <c r="G45" s="32">
        <f>SUM(G28:G44)</f>
        <v>689739.39968977042</v>
      </c>
      <c r="H45" s="32">
        <f t="shared" ref="H45:M45" si="2">SUM(H28:H44)</f>
        <v>693661.70544244547</v>
      </c>
      <c r="I45" s="32">
        <f t="shared" si="2"/>
        <v>669864.37461074034</v>
      </c>
      <c r="J45" s="32">
        <f t="shared" si="2"/>
        <v>639288.25578963535</v>
      </c>
      <c r="K45" s="32">
        <f t="shared" si="2"/>
        <v>571841.72485062201</v>
      </c>
      <c r="L45" s="32">
        <f t="shared" si="2"/>
        <v>499097.01870561432</v>
      </c>
      <c r="M45" s="32">
        <f t="shared" si="2"/>
        <v>458911.88374765025</v>
      </c>
    </row>
    <row r="46" spans="1:13">
      <c r="A46" s="11"/>
      <c r="B46" s="12"/>
      <c r="C46" s="20"/>
      <c r="D46" s="20"/>
      <c r="E46" s="20"/>
      <c r="F46" s="20"/>
      <c r="G46" s="12"/>
      <c r="H46" s="12"/>
      <c r="I46" s="12"/>
      <c r="J46" s="12"/>
      <c r="K46" s="12"/>
      <c r="L46" s="12"/>
      <c r="M46" s="12"/>
    </row>
    <row r="49" spans="1:13" ht="15.6">
      <c r="A49" s="154" t="s">
        <v>354</v>
      </c>
    </row>
    <row r="50" spans="1:13">
      <c r="A50" s="14" t="s">
        <v>331</v>
      </c>
    </row>
    <row r="52" spans="1:13">
      <c r="A52" s="165" t="s">
        <v>197</v>
      </c>
      <c r="B52" s="166"/>
      <c r="C52" s="166"/>
      <c r="D52" s="165" t="s">
        <v>314</v>
      </c>
      <c r="E52" s="166"/>
      <c r="F52" s="166"/>
      <c r="G52" s="191"/>
      <c r="H52" s="189"/>
      <c r="I52" s="189"/>
      <c r="J52" s="189"/>
      <c r="K52" s="189"/>
      <c r="L52" s="189"/>
      <c r="M52" s="189"/>
    </row>
    <row r="53" spans="1:13">
      <c r="A53" s="167"/>
      <c r="B53" s="166"/>
      <c r="C53" s="166"/>
      <c r="D53" s="170">
        <v>2012</v>
      </c>
      <c r="E53" s="170">
        <v>2011</v>
      </c>
      <c r="F53" s="170">
        <f>E53-1</f>
        <v>2010</v>
      </c>
      <c r="G53" s="170">
        <f t="shared" ref="G53" si="3">F53-1</f>
        <v>2009</v>
      </c>
      <c r="H53" s="170">
        <f t="shared" ref="H53" si="4">G53-1</f>
        <v>2008</v>
      </c>
      <c r="I53" s="170">
        <f t="shared" ref="I53" si="5">H53-1</f>
        <v>2007</v>
      </c>
      <c r="J53" s="170">
        <f t="shared" ref="J53" si="6">I53-1</f>
        <v>2006</v>
      </c>
      <c r="K53" s="170">
        <f t="shared" ref="K53" si="7">J53-1</f>
        <v>2005</v>
      </c>
      <c r="L53" s="170">
        <f t="shared" ref="L53" si="8">K53-1</f>
        <v>2004</v>
      </c>
      <c r="M53" s="170">
        <f t="shared" ref="M53" si="9">L53-1</f>
        <v>2003</v>
      </c>
    </row>
    <row r="54" spans="1:13">
      <c r="A54" s="8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</row>
    <row r="55" spans="1:13">
      <c r="A55" s="131" t="s">
        <v>315</v>
      </c>
      <c r="B55" s="132"/>
      <c r="C55" s="132"/>
      <c r="D55" s="121"/>
      <c r="E55" s="121"/>
      <c r="F55" s="121"/>
      <c r="G55" s="121"/>
      <c r="H55" s="121"/>
      <c r="I55" s="121"/>
      <c r="J55" s="121"/>
      <c r="K55" s="121"/>
      <c r="L55" s="121"/>
      <c r="M55" s="121"/>
    </row>
    <row r="56" spans="1:13">
      <c r="A56" s="15"/>
      <c r="B56" s="121"/>
      <c r="C56" s="121" t="s">
        <v>28</v>
      </c>
      <c r="D56" s="59">
        <v>418.72399999999999</v>
      </c>
      <c r="E56" s="59">
        <v>289.60300000000001</v>
      </c>
      <c r="F56" s="59">
        <v>819</v>
      </c>
      <c r="G56" s="59">
        <v>429</v>
      </c>
      <c r="H56" s="59">
        <v>263</v>
      </c>
      <c r="I56" s="59">
        <v>342</v>
      </c>
      <c r="J56" s="59">
        <v>414</v>
      </c>
      <c r="K56" s="59">
        <v>113</v>
      </c>
      <c r="L56" s="59">
        <v>1329</v>
      </c>
      <c r="M56" s="59">
        <v>1823</v>
      </c>
    </row>
    <row r="57" spans="1:13">
      <c r="A57" s="8"/>
      <c r="B57" s="121"/>
      <c r="C57" s="121" t="s">
        <v>18</v>
      </c>
      <c r="D57" s="59">
        <v>2817.4560000000001</v>
      </c>
      <c r="E57" s="59">
        <v>1960.682</v>
      </c>
      <c r="F57" s="59">
        <v>2228</v>
      </c>
      <c r="G57" s="59">
        <v>1694</v>
      </c>
      <c r="H57" s="59">
        <v>1330</v>
      </c>
      <c r="I57" s="59">
        <v>2019</v>
      </c>
      <c r="J57" s="59">
        <v>1945</v>
      </c>
      <c r="K57" s="59">
        <v>1215</v>
      </c>
      <c r="L57" s="59">
        <v>1650</v>
      </c>
      <c r="M57" s="59">
        <v>3055</v>
      </c>
    </row>
    <row r="58" spans="1:13">
      <c r="A58" s="8"/>
      <c r="B58" s="121"/>
      <c r="C58" s="121" t="s">
        <v>19</v>
      </c>
      <c r="D58" s="64">
        <v>2257.54</v>
      </c>
      <c r="E58" s="64">
        <v>2198.2660000000001</v>
      </c>
      <c r="F58" s="64">
        <v>1732</v>
      </c>
      <c r="G58" s="64">
        <v>1511</v>
      </c>
      <c r="H58" s="59">
        <v>1527</v>
      </c>
      <c r="I58" s="59">
        <v>1809</v>
      </c>
      <c r="J58" s="59">
        <v>1953</v>
      </c>
      <c r="K58" s="59">
        <v>1640</v>
      </c>
      <c r="L58" s="59">
        <v>2874</v>
      </c>
      <c r="M58" s="59">
        <v>2893</v>
      </c>
    </row>
    <row r="59" spans="1:13">
      <c r="A59" s="8"/>
      <c r="B59" s="121"/>
      <c r="C59" s="121" t="s">
        <v>20</v>
      </c>
      <c r="D59" s="64">
        <v>2456.3919999999998</v>
      </c>
      <c r="E59" s="64">
        <v>1526.587</v>
      </c>
      <c r="F59" s="64">
        <v>1499</v>
      </c>
      <c r="G59" s="64">
        <v>1490</v>
      </c>
      <c r="H59" s="59">
        <v>1588</v>
      </c>
      <c r="I59" s="59">
        <v>1568</v>
      </c>
      <c r="J59" s="59">
        <v>1264</v>
      </c>
      <c r="K59" s="59">
        <v>2317</v>
      </c>
      <c r="L59" s="59">
        <v>2156</v>
      </c>
      <c r="M59" s="59">
        <v>1483</v>
      </c>
    </row>
    <row r="60" spans="1:13">
      <c r="A60" s="8"/>
      <c r="B60" s="10"/>
      <c r="C60" s="10" t="s">
        <v>21</v>
      </c>
      <c r="D60" s="64">
        <v>1058.0430000000001</v>
      </c>
      <c r="E60" s="64">
        <v>755.202</v>
      </c>
      <c r="F60" s="64">
        <v>1244</v>
      </c>
      <c r="G60" s="64">
        <v>1208</v>
      </c>
      <c r="H60" s="59">
        <v>755</v>
      </c>
      <c r="I60" s="59">
        <v>716</v>
      </c>
      <c r="J60" s="59">
        <v>1963.7931524999999</v>
      </c>
      <c r="K60" s="59">
        <v>1747</v>
      </c>
      <c r="L60" s="59">
        <v>644</v>
      </c>
      <c r="M60" s="59">
        <v>881</v>
      </c>
    </row>
    <row r="61" spans="1:13">
      <c r="A61" s="8"/>
      <c r="B61" s="10"/>
      <c r="C61" s="10" t="s">
        <v>22</v>
      </c>
      <c r="D61" s="64">
        <v>645.72699999999998</v>
      </c>
      <c r="E61" s="64">
        <v>480.76499999999999</v>
      </c>
      <c r="F61" s="64">
        <v>583</v>
      </c>
      <c r="G61" s="64">
        <v>808</v>
      </c>
      <c r="H61" s="59">
        <v>475</v>
      </c>
      <c r="I61" s="59">
        <v>1530.5940000000001</v>
      </c>
      <c r="J61" s="59">
        <v>1347</v>
      </c>
      <c r="K61" s="59">
        <v>310</v>
      </c>
      <c r="L61" s="59">
        <v>705</v>
      </c>
      <c r="M61" s="59">
        <v>689</v>
      </c>
    </row>
    <row r="62" spans="1:13">
      <c r="A62" s="15"/>
      <c r="B62" s="10"/>
      <c r="C62" s="10" t="s">
        <v>23</v>
      </c>
      <c r="D62" s="59">
        <v>335.87700000000001</v>
      </c>
      <c r="E62" s="59">
        <v>344.20300000000003</v>
      </c>
      <c r="F62" s="59">
        <v>301</v>
      </c>
      <c r="G62" s="59">
        <v>246</v>
      </c>
      <c r="H62" s="59">
        <v>1075.10663</v>
      </c>
      <c r="I62" s="59">
        <v>1339</v>
      </c>
      <c r="J62" s="59">
        <v>377</v>
      </c>
      <c r="K62" s="59">
        <v>709</v>
      </c>
      <c r="L62" s="59">
        <v>619</v>
      </c>
      <c r="M62" s="59">
        <v>669</v>
      </c>
    </row>
    <row r="63" spans="1:13">
      <c r="A63" s="8"/>
      <c r="B63" s="10"/>
      <c r="C63" s="10" t="s">
        <v>24</v>
      </c>
      <c r="D63" s="59">
        <v>306.74400000000003</v>
      </c>
      <c r="E63" s="59">
        <v>96.512999999999991</v>
      </c>
      <c r="F63" s="59">
        <v>377</v>
      </c>
      <c r="G63" s="59">
        <v>1080.58689</v>
      </c>
      <c r="H63" s="59">
        <v>931</v>
      </c>
      <c r="I63" s="59">
        <v>172</v>
      </c>
      <c r="J63" s="59">
        <v>394</v>
      </c>
      <c r="K63" s="59">
        <v>604</v>
      </c>
      <c r="L63" s="59">
        <v>579</v>
      </c>
      <c r="M63" s="59">
        <v>377</v>
      </c>
    </row>
    <row r="64" spans="1:13">
      <c r="A64" s="8"/>
      <c r="B64" s="10"/>
      <c r="C64" s="10" t="s">
        <v>25</v>
      </c>
      <c r="D64" s="59">
        <v>261.52</v>
      </c>
      <c r="E64" s="59">
        <v>534.70600000000002</v>
      </c>
      <c r="F64" s="59">
        <v>827.20841999999993</v>
      </c>
      <c r="G64" s="59">
        <v>905</v>
      </c>
      <c r="H64" s="59">
        <v>111</v>
      </c>
      <c r="I64" s="59">
        <v>350</v>
      </c>
      <c r="J64" s="59">
        <v>505</v>
      </c>
      <c r="K64" s="59">
        <v>371</v>
      </c>
      <c r="L64" s="59">
        <v>230</v>
      </c>
      <c r="M64" s="59">
        <v>270</v>
      </c>
    </row>
    <row r="65" spans="1:13">
      <c r="A65" s="8"/>
      <c r="B65" s="10"/>
      <c r="C65" s="10" t="s">
        <v>26</v>
      </c>
      <c r="D65" s="59">
        <v>452.291</v>
      </c>
      <c r="E65" s="59">
        <v>700.18862999999999</v>
      </c>
      <c r="F65" s="59">
        <v>601</v>
      </c>
      <c r="G65" s="59">
        <v>-170</v>
      </c>
      <c r="H65" s="59">
        <v>275</v>
      </c>
      <c r="I65" s="59">
        <v>369</v>
      </c>
      <c r="J65" s="59">
        <v>245</v>
      </c>
      <c r="K65" s="59">
        <v>147</v>
      </c>
      <c r="L65" s="59">
        <v>0</v>
      </c>
      <c r="M65" s="59">
        <v>35</v>
      </c>
    </row>
    <row r="66" spans="1:13">
      <c r="A66" s="8"/>
      <c r="B66" s="10"/>
      <c r="C66" s="10" t="s">
        <v>27</v>
      </c>
      <c r="D66" s="59">
        <v>289.47999999999996</v>
      </c>
      <c r="E66" s="59">
        <v>455.81700000000001</v>
      </c>
      <c r="F66" s="59">
        <v>71</v>
      </c>
      <c r="G66" s="59">
        <v>256</v>
      </c>
      <c r="H66" s="59">
        <v>433</v>
      </c>
      <c r="I66" s="59">
        <v>244</v>
      </c>
      <c r="J66" s="59">
        <v>150</v>
      </c>
      <c r="K66" s="59">
        <v>112</v>
      </c>
      <c r="L66" s="59">
        <v>65</v>
      </c>
      <c r="M66" s="59">
        <v>765</v>
      </c>
    </row>
    <row r="67" spans="1:13">
      <c r="A67" s="8"/>
      <c r="B67" s="10"/>
      <c r="C67" s="10" t="s">
        <v>38</v>
      </c>
      <c r="D67" s="59">
        <v>331.82</v>
      </c>
      <c r="E67" s="59">
        <v>87.616</v>
      </c>
      <c r="F67" s="59">
        <v>90</v>
      </c>
      <c r="G67" s="59">
        <v>460</v>
      </c>
      <c r="H67" s="59">
        <v>191</v>
      </c>
      <c r="I67" s="59">
        <v>163</v>
      </c>
      <c r="J67" s="59">
        <v>63</v>
      </c>
      <c r="K67" s="59">
        <v>47</v>
      </c>
      <c r="L67" s="59">
        <v>0</v>
      </c>
      <c r="M67" s="59">
        <v>84.452303585934771</v>
      </c>
    </row>
    <row r="68" spans="1:13">
      <c r="A68" s="8"/>
      <c r="B68" s="10"/>
      <c r="C68" s="10" t="s">
        <v>39</v>
      </c>
      <c r="D68" s="59">
        <v>87.51</v>
      </c>
      <c r="E68" s="59">
        <v>58.043999999999997</v>
      </c>
      <c r="F68" s="59">
        <v>304</v>
      </c>
      <c r="G68" s="59">
        <v>159</v>
      </c>
      <c r="H68" s="59">
        <v>91</v>
      </c>
      <c r="I68" s="59">
        <v>10</v>
      </c>
      <c r="J68" s="59">
        <v>0</v>
      </c>
      <c r="K68" s="59">
        <v>0</v>
      </c>
      <c r="L68" s="59">
        <v>139.46657769525359</v>
      </c>
      <c r="M68" s="59">
        <v>0</v>
      </c>
    </row>
    <row r="69" spans="1:13">
      <c r="A69" s="8"/>
      <c r="B69" s="10"/>
      <c r="C69" s="10" t="s">
        <v>40</v>
      </c>
      <c r="D69" s="59">
        <v>37.72</v>
      </c>
      <c r="E69" s="59">
        <v>422.41300000000001</v>
      </c>
      <c r="F69" s="59">
        <v>157.35914</v>
      </c>
      <c r="G69" s="59">
        <v>61</v>
      </c>
      <c r="H69" s="59">
        <v>3</v>
      </c>
      <c r="I69" s="59">
        <v>47</v>
      </c>
      <c r="J69" s="59">
        <v>46</v>
      </c>
      <c r="K69" s="59">
        <v>92</v>
      </c>
      <c r="L69" s="59">
        <v>0</v>
      </c>
      <c r="M69" s="59">
        <v>36</v>
      </c>
    </row>
    <row r="70" spans="1:13">
      <c r="A70" s="8"/>
      <c r="B70" s="10"/>
      <c r="C70" s="10" t="s">
        <v>41</v>
      </c>
      <c r="D70" s="59">
        <v>446.13</v>
      </c>
      <c r="E70" s="59">
        <v>97.069000000000003</v>
      </c>
      <c r="F70" s="59">
        <v>50</v>
      </c>
      <c r="G70" s="59">
        <v>0</v>
      </c>
      <c r="H70" s="59">
        <v>0</v>
      </c>
      <c r="I70" s="59">
        <v>34</v>
      </c>
      <c r="J70" s="59">
        <v>89.155506556806301</v>
      </c>
      <c r="K70" s="59">
        <v>0</v>
      </c>
      <c r="L70" s="59">
        <v>0</v>
      </c>
      <c r="M70" s="59">
        <v>0</v>
      </c>
    </row>
    <row r="71" spans="1:13">
      <c r="A71" s="8"/>
      <c r="B71" s="10"/>
      <c r="C71" s="10" t="s">
        <v>42</v>
      </c>
      <c r="D71" s="59">
        <v>65</v>
      </c>
      <c r="E71" s="59">
        <v>38.5</v>
      </c>
      <c r="F71" s="59">
        <v>52</v>
      </c>
      <c r="G71" s="59">
        <v>47</v>
      </c>
      <c r="H71" s="59">
        <v>10</v>
      </c>
      <c r="I71" s="59">
        <v>111.976</v>
      </c>
      <c r="J71" s="59">
        <v>0</v>
      </c>
      <c r="K71" s="59">
        <v>0</v>
      </c>
      <c r="L71" s="59">
        <v>0</v>
      </c>
      <c r="M71" s="59">
        <v>38</v>
      </c>
    </row>
    <row r="72" spans="1:13" ht="13.8" thickBot="1">
      <c r="A72" s="8"/>
      <c r="B72" s="10"/>
      <c r="C72" s="10" t="s">
        <v>37</v>
      </c>
      <c r="D72" s="60">
        <v>-1370.3309999999999</v>
      </c>
      <c r="E72" s="60">
        <v>-1398.5117499999999</v>
      </c>
      <c r="F72" s="60">
        <v>-1066.1419000000001</v>
      </c>
      <c r="G72" s="60">
        <v>-1168.6089899999999</v>
      </c>
      <c r="H72" s="60">
        <v>-1062.5116399999999</v>
      </c>
      <c r="I72" s="60">
        <v>644.61699999999996</v>
      </c>
      <c r="J72" s="60">
        <v>-272.87630000000001</v>
      </c>
      <c r="K72" s="60">
        <v>1148</v>
      </c>
      <c r="L72" s="60">
        <v>1443.4572600000001</v>
      </c>
      <c r="M72" s="60">
        <v>1733.1322211989948</v>
      </c>
    </row>
    <row r="73" spans="1:13" ht="13.8" thickTop="1">
      <c r="A73" s="8"/>
      <c r="B73" s="10"/>
      <c r="C73" s="133" t="s">
        <v>189</v>
      </c>
      <c r="D73" s="126">
        <v>10897.643</v>
      </c>
      <c r="E73" s="126">
        <v>8647.6628800000017</v>
      </c>
      <c r="F73" s="126">
        <f>SUM(F56:F72)</f>
        <v>9869.425659999999</v>
      </c>
      <c r="G73" s="126">
        <f>SUM(G56:G72)</f>
        <v>9015.9778999999999</v>
      </c>
      <c r="H73" s="126">
        <f t="shared" ref="H73:M73" si="10">SUM(H56:H72)</f>
        <v>7995.5949900000005</v>
      </c>
      <c r="I73" s="126">
        <f t="shared" si="10"/>
        <v>11469.187000000002</v>
      </c>
      <c r="J73" s="126">
        <f t="shared" si="10"/>
        <v>10483.072359056807</v>
      </c>
      <c r="K73" s="126">
        <f t="shared" si="10"/>
        <v>10572</v>
      </c>
      <c r="L73" s="126">
        <f t="shared" si="10"/>
        <v>12433.923837695253</v>
      </c>
      <c r="M73" s="126">
        <f t="shared" si="10"/>
        <v>14831.58452478493</v>
      </c>
    </row>
    <row r="74" spans="1:13">
      <c r="A74" s="8"/>
      <c r="B74" s="10"/>
      <c r="C74" s="10"/>
      <c r="D74" s="125"/>
      <c r="E74" s="125"/>
      <c r="F74" s="125"/>
      <c r="G74" s="125"/>
      <c r="H74" s="125"/>
      <c r="I74" s="125"/>
      <c r="J74" s="125"/>
      <c r="K74" s="125"/>
      <c r="L74" s="125"/>
      <c r="M74" s="125"/>
    </row>
    <row r="75" spans="1:13">
      <c r="A75" s="139" t="s">
        <v>316</v>
      </c>
      <c r="B75" s="132"/>
      <c r="C75" s="132"/>
      <c r="D75" s="125"/>
      <c r="E75" s="125"/>
      <c r="F75" s="125"/>
      <c r="G75" s="125"/>
      <c r="H75" s="125"/>
      <c r="I75" s="125"/>
      <c r="J75" s="125"/>
      <c r="K75" s="125"/>
      <c r="L75" s="125"/>
      <c r="M75" s="125"/>
    </row>
    <row r="76" spans="1:13">
      <c r="A76" s="15"/>
      <c r="B76" s="121"/>
      <c r="C76" s="121" t="s">
        <v>28</v>
      </c>
      <c r="D76" s="59">
        <v>293330.52221957501</v>
      </c>
      <c r="E76" s="59">
        <v>305300.91761457507</v>
      </c>
      <c r="F76" s="59">
        <v>283905.92666803201</v>
      </c>
      <c r="G76" s="59">
        <v>283869.05150200916</v>
      </c>
      <c r="H76" s="59">
        <v>293183.64955949417</v>
      </c>
      <c r="I76" s="59">
        <v>289236.06731094013</v>
      </c>
      <c r="J76" s="59">
        <v>278864.1595529003</v>
      </c>
      <c r="K76" s="59">
        <v>263761.48525984766</v>
      </c>
      <c r="L76" s="59">
        <v>220826.5728536</v>
      </c>
      <c r="M76" s="59">
        <v>207698.2233144441</v>
      </c>
    </row>
    <row r="77" spans="1:13">
      <c r="A77" s="8"/>
      <c r="B77" s="121"/>
      <c r="C77" s="121" t="s">
        <v>18</v>
      </c>
      <c r="D77" s="59">
        <v>149062.79559927969</v>
      </c>
      <c r="E77" s="59">
        <v>156571.19347460079</v>
      </c>
      <c r="F77" s="59">
        <v>135490.00057249717</v>
      </c>
      <c r="G77" s="59">
        <v>138797.8594966135</v>
      </c>
      <c r="H77" s="59">
        <v>140164.23435935893</v>
      </c>
      <c r="I77" s="59">
        <v>131530.79529108619</v>
      </c>
      <c r="J77" s="59">
        <v>127648.64849827875</v>
      </c>
      <c r="K77" s="59">
        <v>115830.41677552584</v>
      </c>
      <c r="L77" s="59">
        <v>97132.846543735868</v>
      </c>
      <c r="M77" s="59">
        <v>88818.255857251046</v>
      </c>
    </row>
    <row r="78" spans="1:13">
      <c r="A78" s="8"/>
      <c r="B78" s="121"/>
      <c r="C78" s="121" t="s">
        <v>19</v>
      </c>
      <c r="D78" s="64">
        <v>66137.967013021611</v>
      </c>
      <c r="E78" s="64">
        <v>69668.521394649899</v>
      </c>
      <c r="F78" s="64">
        <v>75060.843967521665</v>
      </c>
      <c r="G78" s="64">
        <v>69857.615540072453</v>
      </c>
      <c r="H78" s="59">
        <v>66857.353141968386</v>
      </c>
      <c r="I78" s="59">
        <v>58339.857174328507</v>
      </c>
      <c r="J78" s="59">
        <v>58104.198236136799</v>
      </c>
      <c r="K78" s="59">
        <v>55769.384206868846</v>
      </c>
      <c r="L78" s="59">
        <v>48326.612144470098</v>
      </c>
      <c r="M78" s="59">
        <v>46120.894451970933</v>
      </c>
    </row>
    <row r="79" spans="1:13">
      <c r="A79" s="8"/>
      <c r="B79" s="121"/>
      <c r="C79" s="121" t="s">
        <v>20</v>
      </c>
      <c r="D79" s="64">
        <v>40403.340078274465</v>
      </c>
      <c r="E79" s="64">
        <v>42400.994057860917</v>
      </c>
      <c r="F79" s="64">
        <v>46542.859858355558</v>
      </c>
      <c r="G79" s="64">
        <v>41838.878736392056</v>
      </c>
      <c r="H79" s="59">
        <v>36981.886685730475</v>
      </c>
      <c r="I79" s="59">
        <v>35948.553534639868</v>
      </c>
      <c r="J79" s="59">
        <v>34665.23012237814</v>
      </c>
      <c r="K79" s="59">
        <v>29544.528452882012</v>
      </c>
      <c r="L79" s="59">
        <v>32320.306352142565</v>
      </c>
      <c r="M79" s="59">
        <v>27178.068406317332</v>
      </c>
    </row>
    <row r="80" spans="1:13">
      <c r="A80" s="8"/>
      <c r="B80" s="10"/>
      <c r="C80" s="10" t="s">
        <v>21</v>
      </c>
      <c r="D80" s="64">
        <v>28174.710956305022</v>
      </c>
      <c r="E80" s="64">
        <v>30025.83823732593</v>
      </c>
      <c r="F80" s="64">
        <v>35484.542124811393</v>
      </c>
      <c r="G80" s="64">
        <v>30460.048502098103</v>
      </c>
      <c r="H80" s="59">
        <v>34522.935359623894</v>
      </c>
      <c r="I80" s="59">
        <v>23752.154890485741</v>
      </c>
      <c r="J80" s="59">
        <v>22888.583563481774</v>
      </c>
      <c r="K80" s="59">
        <v>22312.067826535629</v>
      </c>
      <c r="L80" s="59">
        <v>18835.020986704953</v>
      </c>
      <c r="M80" s="59">
        <v>19315.533854353194</v>
      </c>
    </row>
    <row r="81" spans="1:13">
      <c r="A81" s="8"/>
      <c r="B81" s="10"/>
      <c r="C81" s="10" t="s">
        <v>22</v>
      </c>
      <c r="D81" s="64">
        <v>21936.706302794031</v>
      </c>
      <c r="E81" s="64">
        <v>25288.367950743101</v>
      </c>
      <c r="F81" s="64">
        <v>20664.950274657662</v>
      </c>
      <c r="G81" s="64">
        <v>16543.933675311157</v>
      </c>
      <c r="H81" s="59">
        <v>15972.217339018938</v>
      </c>
      <c r="I81" s="59">
        <v>15729.748345828597</v>
      </c>
      <c r="J81" s="59">
        <v>16382.529263548089</v>
      </c>
      <c r="K81" s="59">
        <v>15063.841613866072</v>
      </c>
      <c r="L81" s="59">
        <v>15040.715826050729</v>
      </c>
      <c r="M81" s="59">
        <v>15121.569471663965</v>
      </c>
    </row>
    <row r="82" spans="1:13">
      <c r="A82" s="15"/>
      <c r="B82" s="10"/>
      <c r="C82" s="10" t="s">
        <v>23</v>
      </c>
      <c r="D82" s="59">
        <v>20164.87703993405</v>
      </c>
      <c r="E82" s="59">
        <v>16473.339845863771</v>
      </c>
      <c r="F82" s="59">
        <v>14683.659641192166</v>
      </c>
      <c r="G82" s="59">
        <v>10869.469604515674</v>
      </c>
      <c r="H82" s="59">
        <v>10285.706691938776</v>
      </c>
      <c r="I82" s="59">
        <v>12094.263780212708</v>
      </c>
      <c r="J82" s="59">
        <v>11139.883697761627</v>
      </c>
      <c r="K82" s="59">
        <v>9924.9874588860966</v>
      </c>
      <c r="L82" s="59">
        <v>11646.112147244188</v>
      </c>
      <c r="M82" s="59">
        <v>11361.931685148655</v>
      </c>
    </row>
    <row r="83" spans="1:13">
      <c r="A83" s="8"/>
      <c r="B83" s="10"/>
      <c r="C83" s="10" t="s">
        <v>24</v>
      </c>
      <c r="D83" s="59">
        <v>14766.23736614818</v>
      </c>
      <c r="E83" s="59">
        <v>15068.66724222399</v>
      </c>
      <c r="F83" s="59">
        <v>10402.133934486143</v>
      </c>
      <c r="G83" s="59">
        <v>8230.3821220468581</v>
      </c>
      <c r="H83" s="59">
        <v>8311.4869644458504</v>
      </c>
      <c r="I83" s="59">
        <v>9689.1189906999389</v>
      </c>
      <c r="J83" s="59">
        <v>9029.476036533144</v>
      </c>
      <c r="K83" s="59">
        <v>7625.2621961432869</v>
      </c>
      <c r="L83" s="59">
        <v>8626.2404392762146</v>
      </c>
      <c r="M83" s="59">
        <v>6906.5573079265596</v>
      </c>
    </row>
    <row r="84" spans="1:13">
      <c r="A84" s="8"/>
      <c r="B84" s="10"/>
      <c r="C84" s="10" t="s">
        <v>25</v>
      </c>
      <c r="D84" s="59">
        <v>4516.4199031224371</v>
      </c>
      <c r="E84" s="59">
        <v>5686.4388655095036</v>
      </c>
      <c r="F84" s="59">
        <v>8151.4845257204715</v>
      </c>
      <c r="G84" s="59">
        <v>5490.3074488510601</v>
      </c>
      <c r="H84" s="59">
        <v>5197.9784777601908</v>
      </c>
      <c r="I84" s="59">
        <v>6570.873730592215</v>
      </c>
      <c r="J84" s="59">
        <v>6392.4099021535176</v>
      </c>
      <c r="K84" s="59">
        <v>5666.6362425127918</v>
      </c>
      <c r="L84" s="59">
        <v>5085.9242393735112</v>
      </c>
      <c r="M84" s="59">
        <v>5352.4661121193312</v>
      </c>
    </row>
    <row r="85" spans="1:13">
      <c r="A85" s="8"/>
      <c r="B85" s="10"/>
      <c r="C85" s="10" t="s">
        <v>26</v>
      </c>
      <c r="D85" s="59">
        <v>4808.7830619302722</v>
      </c>
      <c r="E85" s="59">
        <v>4410.0819809609475</v>
      </c>
      <c r="F85" s="59">
        <v>5634.3083579184095</v>
      </c>
      <c r="G85" s="59">
        <v>4361.8715674129226</v>
      </c>
      <c r="H85" s="59">
        <v>4252.6130023663536</v>
      </c>
      <c r="I85" s="59">
        <v>5720.0523459816059</v>
      </c>
      <c r="J85" s="59">
        <v>5106.9416941273494</v>
      </c>
      <c r="K85" s="59">
        <v>3601.8951923904929</v>
      </c>
      <c r="L85" s="59">
        <v>4887.7860037810651</v>
      </c>
      <c r="M85" s="59">
        <v>4354.3569113320527</v>
      </c>
    </row>
    <row r="86" spans="1:13">
      <c r="A86" s="8"/>
      <c r="B86" s="10"/>
      <c r="C86" s="10" t="s">
        <v>27</v>
      </c>
      <c r="D86" s="59">
        <v>2441.7648837213369</v>
      </c>
      <c r="E86" s="59">
        <v>2126.711546888509</v>
      </c>
      <c r="F86" s="59">
        <v>3476.4791511817734</v>
      </c>
      <c r="G86" s="59">
        <v>3048.1037444886974</v>
      </c>
      <c r="H86" s="59">
        <v>1950.6614463877843</v>
      </c>
      <c r="I86" s="59">
        <v>3586.5820929448178</v>
      </c>
      <c r="J86" s="59">
        <v>3079.5938876539894</v>
      </c>
      <c r="K86" s="59">
        <v>2571.6083512832838</v>
      </c>
      <c r="L86" s="59">
        <v>3777.2160675224281</v>
      </c>
      <c r="M86" s="59">
        <v>3665.5873506517755</v>
      </c>
    </row>
    <row r="87" spans="1:13">
      <c r="A87" s="8"/>
      <c r="B87" s="10"/>
      <c r="C87" s="10" t="s">
        <v>38</v>
      </c>
      <c r="D87" s="59">
        <v>2824.3472315222616</v>
      </c>
      <c r="E87" s="59">
        <v>1776.2299928083189</v>
      </c>
      <c r="F87" s="59">
        <v>3714.3182905854974</v>
      </c>
      <c r="G87" s="59">
        <v>2647.1811231814809</v>
      </c>
      <c r="H87" s="59">
        <v>2113.9981796146899</v>
      </c>
      <c r="I87" s="59">
        <v>3837.7355440000001</v>
      </c>
      <c r="J87" s="59">
        <v>3521.0357528007985</v>
      </c>
      <c r="K87" s="59">
        <v>2029.8277227200001</v>
      </c>
      <c r="L87" s="59">
        <v>2194.1865325273998</v>
      </c>
      <c r="M87" s="59">
        <v>2940.1234122592523</v>
      </c>
    </row>
    <row r="88" spans="1:13">
      <c r="A88" s="8"/>
      <c r="B88" s="10"/>
      <c r="C88" s="10" t="s">
        <v>39</v>
      </c>
      <c r="D88" s="59">
        <v>1871.88305498722</v>
      </c>
      <c r="E88" s="59">
        <v>2487.8316991375514</v>
      </c>
      <c r="F88" s="59">
        <v>3806.2964390067973</v>
      </c>
      <c r="G88" s="59">
        <v>2230.1275629366182</v>
      </c>
      <c r="H88" s="59">
        <v>3012.9073604738719</v>
      </c>
      <c r="I88" s="59">
        <v>3335.5720030000002</v>
      </c>
      <c r="J88" s="59">
        <v>2975.8708446200299</v>
      </c>
      <c r="K88" s="59">
        <v>1353.2443117</v>
      </c>
      <c r="L88" s="59">
        <v>2337.2163723760423</v>
      </c>
      <c r="M88" s="59">
        <v>2694.2854635520766</v>
      </c>
    </row>
    <row r="89" spans="1:13">
      <c r="A89" s="8"/>
      <c r="B89" s="10"/>
      <c r="C89" s="10" t="s">
        <v>40</v>
      </c>
      <c r="D89" s="59">
        <v>2086.1272122388709</v>
      </c>
      <c r="E89" s="59">
        <v>2070.6725815784284</v>
      </c>
      <c r="F89" s="59">
        <v>2978.1565190941742</v>
      </c>
      <c r="G89" s="59">
        <v>2711.9526301222008</v>
      </c>
      <c r="H89" s="59">
        <v>2942.8957270168421</v>
      </c>
      <c r="I89" s="59">
        <v>2760.3545280000003</v>
      </c>
      <c r="J89" s="59">
        <v>1971.4166202694744</v>
      </c>
      <c r="K89" s="59">
        <v>938.12561991999996</v>
      </c>
      <c r="L89" s="59">
        <v>2639.9114206730292</v>
      </c>
      <c r="M89" s="59">
        <v>1984.334683122431</v>
      </c>
    </row>
    <row r="90" spans="1:13">
      <c r="A90" s="8"/>
      <c r="B90" s="10"/>
      <c r="C90" s="10" t="s">
        <v>41</v>
      </c>
      <c r="D90" s="59">
        <v>2628.077664988904</v>
      </c>
      <c r="E90" s="59">
        <v>1833.5406030062288</v>
      </c>
      <c r="F90" s="59">
        <v>3825.9371548667555</v>
      </c>
      <c r="G90" s="59">
        <v>2720.3931180410355</v>
      </c>
      <c r="H90" s="59">
        <v>2850.2252951358446</v>
      </c>
      <c r="I90" s="59">
        <v>2570.2263130000001</v>
      </c>
      <c r="J90" s="59">
        <v>2117.5362300000002</v>
      </c>
      <c r="K90" s="59">
        <v>1440.4136195400001</v>
      </c>
      <c r="L90" s="59">
        <v>1513.6517166421959</v>
      </c>
      <c r="M90" s="59">
        <v>2361.527270738472</v>
      </c>
    </row>
    <row r="91" spans="1:13">
      <c r="A91" s="8"/>
      <c r="B91" s="10"/>
      <c r="C91" s="10" t="s">
        <v>42</v>
      </c>
      <c r="D91" s="59">
        <v>1791.9332876275487</v>
      </c>
      <c r="E91" s="59">
        <v>2345.6443951097322</v>
      </c>
      <c r="F91" s="59">
        <v>3643.7487647867206</v>
      </c>
      <c r="G91" s="59">
        <v>2364.9707345439565</v>
      </c>
      <c r="H91" s="59">
        <v>1570.6183376512101</v>
      </c>
      <c r="I91" s="59">
        <v>2675.7533549999998</v>
      </c>
      <c r="J91" s="59">
        <v>2314.5216500000001</v>
      </c>
      <c r="K91" s="59">
        <v>1253</v>
      </c>
      <c r="L91" s="59">
        <v>2570.5057033016978</v>
      </c>
      <c r="M91" s="59">
        <v>2433.0490217194401</v>
      </c>
    </row>
    <row r="92" spans="1:13" ht="13.8" thickBot="1">
      <c r="A92" s="8"/>
      <c r="B92" s="10"/>
      <c r="C92" s="10" t="s">
        <v>37</v>
      </c>
      <c r="D92" s="60">
        <v>57008.074619412313</v>
      </c>
      <c r="E92" s="60">
        <v>43946.739755421397</v>
      </c>
      <c r="F92" s="60">
        <v>53152.011940383622</v>
      </c>
      <c r="G92" s="60">
        <v>63697.252581133529</v>
      </c>
      <c r="H92" s="60">
        <v>63490.33751445925</v>
      </c>
      <c r="I92" s="60">
        <v>62486.665379999991</v>
      </c>
      <c r="J92" s="60">
        <v>53086.220236991612</v>
      </c>
      <c r="K92" s="60">
        <v>33155</v>
      </c>
      <c r="L92" s="60">
        <v>21336.193356192383</v>
      </c>
      <c r="M92" s="60">
        <v>10605.119173079733</v>
      </c>
    </row>
    <row r="93" spans="1:13" ht="13.8" thickTop="1">
      <c r="A93" s="8"/>
      <c r="B93" s="10"/>
      <c r="C93" s="133" t="s">
        <v>189</v>
      </c>
      <c r="D93" s="126">
        <v>713954.56749488332</v>
      </c>
      <c r="E93" s="126">
        <v>727481.73123826389</v>
      </c>
      <c r="F93" s="126">
        <f>SUM(F76:F92)</f>
        <v>710617.6581850982</v>
      </c>
      <c r="G93" s="126">
        <f>SUM(G76:G92)</f>
        <v>689739.39968977042</v>
      </c>
      <c r="H93" s="126">
        <f t="shared" ref="H93:M93" si="11">SUM(H76:H92)</f>
        <v>693661.70544244547</v>
      </c>
      <c r="I93" s="126">
        <f t="shared" si="11"/>
        <v>669864.37461074034</v>
      </c>
      <c r="J93" s="126">
        <f t="shared" si="11"/>
        <v>639288.25578963535</v>
      </c>
      <c r="K93" s="126">
        <f t="shared" si="11"/>
        <v>571841.72485062201</v>
      </c>
      <c r="L93" s="126">
        <f t="shared" si="11"/>
        <v>499097.01870561432</v>
      </c>
      <c r="M93" s="126">
        <f t="shared" si="11"/>
        <v>458911.88374765025</v>
      </c>
    </row>
    <row r="94" spans="1:13">
      <c r="A94" s="11"/>
      <c r="B94" s="122"/>
      <c r="C94" s="20"/>
      <c r="D94" s="20"/>
      <c r="E94" s="20"/>
      <c r="F94" s="20"/>
      <c r="G94" s="122"/>
      <c r="H94" s="122"/>
      <c r="I94" s="122"/>
      <c r="J94" s="122"/>
      <c r="K94" s="122"/>
      <c r="L94" s="122"/>
      <c r="M94" s="122"/>
    </row>
  </sheetData>
  <customSheetViews>
    <customSheetView guid="{983DF4B0-6405-4972-98DD-0842688C8AF6}" scale="75" showPageBreaks="1" fitToPage="1">
      <selection activeCell="D2" sqref="D2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 topLeftCell="A4">
      <selection activeCell="C62" sqref="C62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52:M5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
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5" width="19.6640625" style="14" customWidth="1"/>
    <col min="6" max="6" width="15.6640625" style="14" customWidth="1"/>
    <col min="7" max="13" width="15.77734375" style="14" customWidth="1"/>
    <col min="14" max="16384" width="9.33203125" style="14"/>
  </cols>
  <sheetData>
    <row r="1" spans="1:13" ht="15.6">
      <c r="A1" s="154" t="s">
        <v>355</v>
      </c>
    </row>
    <row r="2" spans="1:13">
      <c r="A2" s="14" t="s">
        <v>332</v>
      </c>
    </row>
    <row r="4" spans="1:13">
      <c r="A4" s="165" t="s">
        <v>183</v>
      </c>
      <c r="B4" s="166"/>
      <c r="C4" s="166"/>
      <c r="D4" s="166"/>
      <c r="E4" s="166"/>
      <c r="F4" s="166"/>
      <c r="G4" s="186" t="s">
        <v>122</v>
      </c>
      <c r="H4" s="186"/>
      <c r="I4" s="186"/>
      <c r="J4" s="186"/>
      <c r="K4" s="186"/>
      <c r="L4" s="186"/>
      <c r="M4" s="188"/>
    </row>
    <row r="5" spans="1:13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3">
        <f t="shared" si="0"/>
        <v>2003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3">
      <c r="A7" s="15" t="s">
        <v>101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</row>
    <row r="8" spans="1:13">
      <c r="A8" s="15"/>
      <c r="B8" s="7"/>
      <c r="C8" s="7" t="s">
        <v>47</v>
      </c>
      <c r="D8" s="59">
        <v>107683.91148762859</v>
      </c>
      <c r="E8" s="59">
        <v>113060.49487302062</v>
      </c>
      <c r="F8" s="59">
        <v>110100.41302914426</v>
      </c>
      <c r="G8" s="59">
        <v>101421.61303836598</v>
      </c>
      <c r="H8" s="59">
        <v>102711.11511050418</v>
      </c>
      <c r="I8" s="59">
        <v>97515.186083103108</v>
      </c>
      <c r="J8" s="59">
        <v>94644.398055903876</v>
      </c>
      <c r="K8" s="59">
        <v>90785.168907405561</v>
      </c>
      <c r="L8" s="59">
        <v>86448.427262700294</v>
      </c>
      <c r="M8" s="62">
        <v>78616.261788006144</v>
      </c>
    </row>
    <row r="9" spans="1:13">
      <c r="A9" s="8"/>
      <c r="B9" s="7"/>
      <c r="C9" s="7" t="s">
        <v>48</v>
      </c>
      <c r="D9" s="59">
        <v>18195.324529505877</v>
      </c>
      <c r="E9" s="59">
        <v>17841.913973955037</v>
      </c>
      <c r="F9" s="59">
        <v>18210.160576200709</v>
      </c>
      <c r="G9" s="59">
        <v>16491.979170090861</v>
      </c>
      <c r="H9" s="59">
        <v>17005.537762792475</v>
      </c>
      <c r="I9" s="59">
        <v>20098.519990565459</v>
      </c>
      <c r="J9" s="59">
        <v>19975.615398103277</v>
      </c>
      <c r="K9" s="59">
        <v>18632.82046647097</v>
      </c>
      <c r="L9" s="59">
        <v>16582.366120194776</v>
      </c>
      <c r="M9" s="62">
        <v>16899.894080807608</v>
      </c>
    </row>
    <row r="10" spans="1:13">
      <c r="A10" s="8"/>
      <c r="B10" s="7"/>
      <c r="C10" s="7" t="s">
        <v>49</v>
      </c>
      <c r="D10" s="59">
        <v>11011.491288937679</v>
      </c>
      <c r="E10" s="59">
        <v>10746.673468514593</v>
      </c>
      <c r="F10" s="59">
        <v>10834.488062289422</v>
      </c>
      <c r="G10" s="59">
        <v>9149.2166848454617</v>
      </c>
      <c r="H10" s="59">
        <v>9707.5045987758822</v>
      </c>
      <c r="I10" s="59">
        <v>12332.035753488721</v>
      </c>
      <c r="J10" s="59">
        <v>12137.951471690154</v>
      </c>
      <c r="K10" s="59">
        <v>11294.62397915662</v>
      </c>
      <c r="L10" s="59">
        <v>10308.168614193071</v>
      </c>
      <c r="M10" s="62">
        <v>10714.382272335011</v>
      </c>
    </row>
    <row r="11" spans="1:13">
      <c r="A11" s="8"/>
      <c r="B11" s="7"/>
      <c r="C11" s="7" t="s">
        <v>50</v>
      </c>
      <c r="D11" s="59">
        <v>7904.7071383381262</v>
      </c>
      <c r="E11" s="59">
        <v>7844.4476646532603</v>
      </c>
      <c r="F11" s="59">
        <v>8028.1237903220972</v>
      </c>
      <c r="G11" s="59">
        <v>6671.8419433323852</v>
      </c>
      <c r="H11" s="59">
        <v>7235.5950225432953</v>
      </c>
      <c r="I11" s="59">
        <v>8867.8192022787571</v>
      </c>
      <c r="J11" s="59">
        <v>8573.5300685153998</v>
      </c>
      <c r="K11" s="59">
        <v>7989.1210146825961</v>
      </c>
      <c r="L11" s="59">
        <v>7340.1863085053346</v>
      </c>
      <c r="M11" s="62">
        <v>7568.6216773163524</v>
      </c>
    </row>
    <row r="12" spans="1:13">
      <c r="A12" s="8"/>
      <c r="B12" s="10"/>
      <c r="C12" s="10" t="s">
        <v>51</v>
      </c>
      <c r="D12" s="59">
        <v>6385.4508244701565</v>
      </c>
      <c r="E12" s="59">
        <v>6033.0917647653177</v>
      </c>
      <c r="F12" s="59">
        <v>6024.75973948915</v>
      </c>
      <c r="G12" s="59">
        <v>5060.9717669055681</v>
      </c>
      <c r="H12" s="59">
        <v>5612.0651029593055</v>
      </c>
      <c r="I12" s="59">
        <v>6568.410107271261</v>
      </c>
      <c r="J12" s="59">
        <v>6197.1778441226788</v>
      </c>
      <c r="K12" s="59">
        <v>5708.3863435277235</v>
      </c>
      <c r="L12" s="59">
        <v>5434.9742793436872</v>
      </c>
      <c r="M12" s="62">
        <v>5499.1402374604068</v>
      </c>
    </row>
    <row r="13" spans="1:13">
      <c r="A13" s="8"/>
      <c r="B13" s="10"/>
      <c r="C13" s="10" t="s">
        <v>52</v>
      </c>
      <c r="D13" s="59">
        <v>4928.2507411733732</v>
      </c>
      <c r="E13" s="59">
        <v>4598.4441735172122</v>
      </c>
      <c r="F13" s="59">
        <v>4569.1096527301688</v>
      </c>
      <c r="G13" s="59">
        <v>3916.5206413917817</v>
      </c>
      <c r="H13" s="59">
        <v>4519.8160312928112</v>
      </c>
      <c r="I13" s="59">
        <v>5004.1924421790536</v>
      </c>
      <c r="J13" s="59">
        <v>4602.3384122569742</v>
      </c>
      <c r="K13" s="59">
        <v>4320.9418858165463</v>
      </c>
      <c r="L13" s="59">
        <v>4115.8587561526774</v>
      </c>
      <c r="M13" s="62">
        <v>4137.2136715803081</v>
      </c>
    </row>
    <row r="14" spans="1:13">
      <c r="A14" s="15"/>
      <c r="B14" s="10"/>
      <c r="C14" s="10" t="s">
        <v>53</v>
      </c>
      <c r="D14" s="59">
        <v>3669.3798241530658</v>
      </c>
      <c r="E14" s="59">
        <v>3256.4391741760223</v>
      </c>
      <c r="F14" s="59">
        <v>3275.3507518092056</v>
      </c>
      <c r="G14" s="59">
        <v>2834.5098873514526</v>
      </c>
      <c r="H14" s="59">
        <v>3338.4826804274971</v>
      </c>
      <c r="I14" s="59">
        <v>3803.3005413881369</v>
      </c>
      <c r="J14" s="59">
        <v>3477.8154121071952</v>
      </c>
      <c r="K14" s="59">
        <v>3263.7476548733239</v>
      </c>
      <c r="L14" s="59">
        <v>3143.4344575788114</v>
      </c>
      <c r="M14" s="62">
        <v>3103.001593743722</v>
      </c>
    </row>
    <row r="15" spans="1:13">
      <c r="A15" s="8"/>
      <c r="B15" s="10"/>
      <c r="C15" s="10" t="s">
        <v>54</v>
      </c>
      <c r="D15" s="59">
        <v>2269.7764814202319</v>
      </c>
      <c r="E15" s="59">
        <v>2144.4675567322506</v>
      </c>
      <c r="F15" s="59">
        <v>2151.5812300850926</v>
      </c>
      <c r="G15" s="59">
        <v>1884.7059449168182</v>
      </c>
      <c r="H15" s="59">
        <v>2308.7697768755911</v>
      </c>
      <c r="I15" s="59">
        <v>2755.2247801498061</v>
      </c>
      <c r="J15" s="59">
        <v>2647.9551325031694</v>
      </c>
      <c r="K15" s="59">
        <v>2487.4400691576525</v>
      </c>
      <c r="L15" s="59">
        <v>2281.5575869483737</v>
      </c>
      <c r="M15" s="62">
        <v>2331.0830567140274</v>
      </c>
    </row>
    <row r="16" spans="1:13">
      <c r="A16" s="8"/>
      <c r="B16" s="10"/>
      <c r="C16" s="10" t="s">
        <v>55</v>
      </c>
      <c r="D16" s="59">
        <v>1209.5194433966851</v>
      </c>
      <c r="E16" s="59">
        <v>1141.6064381938561</v>
      </c>
      <c r="F16" s="59">
        <v>1158.5479321378068</v>
      </c>
      <c r="G16" s="59">
        <v>1019.263992604505</v>
      </c>
      <c r="H16" s="59">
        <v>1336.046816274508</v>
      </c>
      <c r="I16" s="59">
        <v>1719.3500374265211</v>
      </c>
      <c r="J16" s="59">
        <v>1712.1686758764604</v>
      </c>
      <c r="K16" s="59">
        <v>1848.4409321820845</v>
      </c>
      <c r="L16" s="59">
        <v>1690.5353873321183</v>
      </c>
      <c r="M16" s="62">
        <v>1686.0605970829306</v>
      </c>
    </row>
    <row r="17" spans="1:13">
      <c r="A17" s="8"/>
      <c r="B17" s="10"/>
      <c r="C17" s="10" t="s">
        <v>56</v>
      </c>
      <c r="D17" s="59">
        <v>276.4106047022504</v>
      </c>
      <c r="E17" s="59">
        <v>243.19721370622571</v>
      </c>
      <c r="F17" s="59">
        <v>299.53023753441693</v>
      </c>
      <c r="G17" s="59">
        <v>294.78090789751286</v>
      </c>
      <c r="H17" s="59">
        <v>332.67000011937978</v>
      </c>
      <c r="I17" s="59">
        <v>722.34428224985459</v>
      </c>
      <c r="J17" s="59">
        <v>802.25936846700893</v>
      </c>
      <c r="K17" s="59">
        <v>1002.9877483862167</v>
      </c>
      <c r="L17" s="59">
        <v>985.80667089127269</v>
      </c>
      <c r="M17" s="62">
        <v>1142.5448206067026</v>
      </c>
    </row>
    <row r="18" spans="1:13" ht="13.8" thickBot="1">
      <c r="A18" s="8"/>
      <c r="B18" s="10"/>
      <c r="C18" s="10" t="s">
        <v>66</v>
      </c>
      <c r="D18" s="60">
        <v>976.10922957121613</v>
      </c>
      <c r="E18" s="60">
        <v>521.38839094533455</v>
      </c>
      <c r="F18" s="60">
        <v>550.89110930317509</v>
      </c>
      <c r="G18" s="60">
        <v>897.96794470961208</v>
      </c>
      <c r="H18" s="60">
        <v>1142.6492877117212</v>
      </c>
      <c r="I18" s="60">
        <v>2839.1499941062198</v>
      </c>
      <c r="J18" s="60">
        <v>3391.6543936264388</v>
      </c>
      <c r="K18" s="60">
        <v>3068.0762322835544</v>
      </c>
      <c r="L18" s="60">
        <v>2645.6179958750581</v>
      </c>
      <c r="M18" s="63">
        <v>3017.8178897436719</v>
      </c>
    </row>
    <row r="19" spans="1:13" ht="13.8" thickTop="1">
      <c r="A19" s="8"/>
      <c r="B19" s="10"/>
      <c r="C19" s="10" t="s">
        <v>4</v>
      </c>
      <c r="D19" s="32">
        <v>164510.33159329722</v>
      </c>
      <c r="E19" s="32">
        <v>167432.16469217968</v>
      </c>
      <c r="F19" s="32">
        <f>SUM(F8:F18)</f>
        <v>165202.95611104544</v>
      </c>
      <c r="G19" s="32">
        <f>SUM(G8:G18)</f>
        <v>149643.37192241193</v>
      </c>
      <c r="H19" s="32">
        <f t="shared" ref="H19:M19" si="1">SUM(H8:H18)</f>
        <v>155250.2521902766</v>
      </c>
      <c r="I19" s="32">
        <f t="shared" si="1"/>
        <v>162225.53321420687</v>
      </c>
      <c r="J19" s="32">
        <f t="shared" si="1"/>
        <v>158162.86423317262</v>
      </c>
      <c r="K19" s="32">
        <f t="shared" si="1"/>
        <v>150401.75523394285</v>
      </c>
      <c r="L19" s="32">
        <f t="shared" si="1"/>
        <v>140976.93343971547</v>
      </c>
      <c r="M19" s="30">
        <f t="shared" si="1"/>
        <v>134716.02168539687</v>
      </c>
    </row>
    <row r="20" spans="1:13">
      <c r="A20" s="8"/>
      <c r="B20" s="10"/>
      <c r="C20" s="10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1:13">
      <c r="A21" s="41" t="s">
        <v>133</v>
      </c>
      <c r="B21" s="7"/>
      <c r="C21" s="7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3">
      <c r="A22" s="15"/>
      <c r="B22" s="7"/>
      <c r="C22" s="7" t="s">
        <v>47</v>
      </c>
      <c r="D22" s="59">
        <v>225401.54242719404</v>
      </c>
      <c r="E22" s="59">
        <v>228585.98634956428</v>
      </c>
      <c r="F22" s="59">
        <v>237731.94164805402</v>
      </c>
      <c r="G22" s="59">
        <v>215837.35748517883</v>
      </c>
      <c r="H22" s="59">
        <v>216063.48642410614</v>
      </c>
      <c r="I22" s="59">
        <v>205522.46950854117</v>
      </c>
      <c r="J22" s="59">
        <v>206250.92925802691</v>
      </c>
      <c r="K22" s="59">
        <v>185185.32785805259</v>
      </c>
      <c r="L22" s="59">
        <v>171175.14554618267</v>
      </c>
      <c r="M22" s="62">
        <v>157966.30094391725</v>
      </c>
    </row>
    <row r="23" spans="1:13">
      <c r="A23" s="8"/>
      <c r="B23" s="7"/>
      <c r="C23" s="7" t="s">
        <v>48</v>
      </c>
      <c r="D23" s="59">
        <v>177335.30642434044</v>
      </c>
      <c r="E23" s="59">
        <v>178983.5283824543</v>
      </c>
      <c r="F23" s="59">
        <v>182435.33249047076</v>
      </c>
      <c r="G23" s="59">
        <v>170628.48572593552</v>
      </c>
      <c r="H23" s="59">
        <v>170680.06176282949</v>
      </c>
      <c r="I23" s="59">
        <v>166874.21769694364</v>
      </c>
      <c r="J23" s="59">
        <v>166600.33305454312</v>
      </c>
      <c r="K23" s="59">
        <v>150420.95379667476</v>
      </c>
      <c r="L23" s="59">
        <v>138728.79815513626</v>
      </c>
      <c r="M23" s="62">
        <v>127442.27156058169</v>
      </c>
    </row>
    <row r="24" spans="1:13">
      <c r="A24" s="8"/>
      <c r="B24" s="7"/>
      <c r="C24" s="7" t="s">
        <v>49</v>
      </c>
      <c r="D24" s="59">
        <v>128021.7059409661</v>
      </c>
      <c r="E24" s="59">
        <v>127559.77734018366</v>
      </c>
      <c r="F24" s="59">
        <v>130231.55814651489</v>
      </c>
      <c r="G24" s="59">
        <v>125803.54135804788</v>
      </c>
      <c r="H24" s="59">
        <v>125555.64175156978</v>
      </c>
      <c r="I24" s="59">
        <v>121216.47308645</v>
      </c>
      <c r="J24" s="59">
        <v>120426.74769998936</v>
      </c>
      <c r="K24" s="59">
        <v>110292.46072929358</v>
      </c>
      <c r="L24" s="59">
        <v>101977.65608225661</v>
      </c>
      <c r="M24" s="62">
        <v>92232.629694225965</v>
      </c>
    </row>
    <row r="25" spans="1:13">
      <c r="A25" s="8"/>
      <c r="B25" s="7"/>
      <c r="C25" s="7" t="s">
        <v>50</v>
      </c>
      <c r="D25" s="59">
        <v>90891.945375113995</v>
      </c>
      <c r="E25" s="59">
        <v>92192.511716786423</v>
      </c>
      <c r="F25" s="59">
        <v>92066.722752301852</v>
      </c>
      <c r="G25" s="59">
        <v>91458.980536326737</v>
      </c>
      <c r="H25" s="59">
        <v>92736.378330763968</v>
      </c>
      <c r="I25" s="59">
        <v>84121.923895366854</v>
      </c>
      <c r="J25" s="59">
        <v>83971.470098032907</v>
      </c>
      <c r="K25" s="59">
        <v>78837.504871784273</v>
      </c>
      <c r="L25" s="59">
        <v>72453.034953660623</v>
      </c>
      <c r="M25" s="62">
        <v>65774.080153252071</v>
      </c>
    </row>
    <row r="26" spans="1:13">
      <c r="A26" s="8"/>
      <c r="B26" s="10"/>
      <c r="C26" s="10" t="s">
        <v>51</v>
      </c>
      <c r="D26" s="59">
        <v>68914.170595461634</v>
      </c>
      <c r="E26" s="59">
        <v>69491.702014072871</v>
      </c>
      <c r="F26" s="59">
        <v>66462.438877053428</v>
      </c>
      <c r="G26" s="59">
        <v>67838.965217851452</v>
      </c>
      <c r="H26" s="59">
        <v>69791.31867767169</v>
      </c>
      <c r="I26" s="59">
        <v>64439.412667471493</v>
      </c>
      <c r="J26" s="59">
        <v>64298.693200136826</v>
      </c>
      <c r="K26" s="59">
        <v>59916.372878743576</v>
      </c>
      <c r="L26" s="59">
        <v>54912.939896848475</v>
      </c>
      <c r="M26" s="62">
        <v>49987.723592844981</v>
      </c>
    </row>
    <row r="27" spans="1:13">
      <c r="A27" s="8"/>
      <c r="B27" s="10"/>
      <c r="C27" s="10" t="s">
        <v>52</v>
      </c>
      <c r="D27" s="59">
        <v>52491.823807539207</v>
      </c>
      <c r="E27" s="59">
        <v>54423.653459145149</v>
      </c>
      <c r="F27" s="59">
        <v>49823.967172529614</v>
      </c>
      <c r="G27" s="59">
        <v>51273.607286408522</v>
      </c>
      <c r="H27" s="59">
        <v>53301.023129037181</v>
      </c>
      <c r="I27" s="59">
        <v>48578.461269098501</v>
      </c>
      <c r="J27" s="59">
        <v>49088.525691860566</v>
      </c>
      <c r="K27" s="59">
        <v>45993.578101434803</v>
      </c>
      <c r="L27" s="59">
        <v>42164.95003843421</v>
      </c>
      <c r="M27" s="62">
        <v>38368.677836300623</v>
      </c>
    </row>
    <row r="28" spans="1:13">
      <c r="A28" s="15"/>
      <c r="B28" s="10"/>
      <c r="C28" s="10" t="s">
        <v>53</v>
      </c>
      <c r="D28" s="59">
        <v>41434.969969159734</v>
      </c>
      <c r="E28" s="59">
        <v>42454.848938079216</v>
      </c>
      <c r="F28" s="59">
        <v>39038.187856741155</v>
      </c>
      <c r="G28" s="59">
        <v>40929.33752923274</v>
      </c>
      <c r="H28" s="59">
        <v>44630.200382225543</v>
      </c>
      <c r="I28" s="59">
        <v>37730.156158877297</v>
      </c>
      <c r="J28" s="59">
        <v>38339.291703258139</v>
      </c>
      <c r="K28" s="59">
        <v>34894.500918216087</v>
      </c>
      <c r="L28" s="59">
        <v>32747.065756299417</v>
      </c>
      <c r="M28" s="62">
        <v>28954.98148039919</v>
      </c>
    </row>
    <row r="29" spans="1:13">
      <c r="A29" s="8"/>
      <c r="B29" s="10"/>
      <c r="C29" s="10" t="s">
        <v>54</v>
      </c>
      <c r="D29" s="59">
        <v>33513.096714343468</v>
      </c>
      <c r="E29" s="59">
        <v>33417.935655320165</v>
      </c>
      <c r="F29" s="59">
        <v>31617.250903533302</v>
      </c>
      <c r="G29" s="59">
        <v>33530.177198651734</v>
      </c>
      <c r="H29" s="59">
        <v>37320.860119587102</v>
      </c>
      <c r="I29" s="59">
        <v>30286.206562350813</v>
      </c>
      <c r="J29" s="59">
        <v>31574.79304669422</v>
      </c>
      <c r="K29" s="59">
        <v>26673.842044428846</v>
      </c>
      <c r="L29" s="59">
        <v>25806.352394346097</v>
      </c>
      <c r="M29" s="62">
        <v>22347.471506195496</v>
      </c>
    </row>
    <row r="30" spans="1:13">
      <c r="A30" s="8"/>
      <c r="B30" s="10"/>
      <c r="C30" s="10" t="s">
        <v>55</v>
      </c>
      <c r="D30" s="59">
        <v>27523.515032149618</v>
      </c>
      <c r="E30" s="59">
        <v>27034.595450026391</v>
      </c>
      <c r="F30" s="59">
        <v>24205.782462748306</v>
      </c>
      <c r="G30" s="59">
        <v>26071.599198758813</v>
      </c>
      <c r="H30" s="59">
        <v>30437.036403512844</v>
      </c>
      <c r="I30" s="59">
        <v>24224.990211076554</v>
      </c>
      <c r="J30" s="59">
        <v>25980.357067086017</v>
      </c>
      <c r="K30" s="59">
        <v>20709.801449214363</v>
      </c>
      <c r="L30" s="59">
        <v>20311.807546017892</v>
      </c>
      <c r="M30" s="62">
        <v>17613.923190394828</v>
      </c>
    </row>
    <row r="31" spans="1:13">
      <c r="A31" s="8"/>
      <c r="B31" s="10"/>
      <c r="C31" s="10" t="s">
        <v>56</v>
      </c>
      <c r="D31" s="59">
        <v>23271.21114869789</v>
      </c>
      <c r="E31" s="59">
        <v>22687.340354266664</v>
      </c>
      <c r="F31" s="59">
        <v>17690.53261839554</v>
      </c>
      <c r="G31" s="59">
        <v>19639.740019697347</v>
      </c>
      <c r="H31" s="59">
        <v>26192.8916459549</v>
      </c>
      <c r="I31" s="59">
        <v>19020.254867000029</v>
      </c>
      <c r="J31" s="59">
        <v>20104.047629425411</v>
      </c>
      <c r="K31" s="59">
        <v>15590.886365872924</v>
      </c>
      <c r="L31" s="59">
        <v>16001.962864622779</v>
      </c>
      <c r="M31" s="62">
        <v>13683.376591920762</v>
      </c>
    </row>
    <row r="32" spans="1:13" ht="13.8" thickBot="1">
      <c r="A32" s="8"/>
      <c r="B32" s="10"/>
      <c r="C32" s="10" t="s">
        <v>66</v>
      </c>
      <c r="D32" s="60">
        <v>159129.82819185127</v>
      </c>
      <c r="E32" s="60">
        <v>143884.14318617445</v>
      </c>
      <c r="F32" s="60">
        <v>115189.99044957693</v>
      </c>
      <c r="G32" s="60">
        <v>127407.63340964657</v>
      </c>
      <c r="H32" s="60">
        <v>72067.393655708031</v>
      </c>
      <c r="I32" s="60">
        <v>113243.45495051942</v>
      </c>
      <c r="J32" s="60">
        <v>80648.007416038876</v>
      </c>
      <c r="K32" s="60">
        <v>81103.434806984194</v>
      </c>
      <c r="L32" s="60">
        <v>68373.02131479753</v>
      </c>
      <c r="M32" s="63">
        <v>63441.217786707333</v>
      </c>
    </row>
    <row r="33" spans="1:13" ht="13.8" thickTop="1">
      <c r="A33" s="8"/>
      <c r="B33" s="10"/>
      <c r="C33" s="10" t="s">
        <v>4</v>
      </c>
      <c r="D33" s="32">
        <v>1027929.1156268173</v>
      </c>
      <c r="E33" s="32">
        <v>1020716.0228460736</v>
      </c>
      <c r="F33" s="32">
        <f>SUM(F22:F32)</f>
        <v>986493.70537791983</v>
      </c>
      <c r="G33" s="32">
        <f>SUM(G22:G32)</f>
        <v>970419.42496573611</v>
      </c>
      <c r="H33" s="32">
        <f t="shared" ref="H33:M33" si="2">SUM(H22:H32)</f>
        <v>938776.2922829669</v>
      </c>
      <c r="I33" s="32">
        <f t="shared" si="2"/>
        <v>915258.02087369573</v>
      </c>
      <c r="J33" s="32">
        <f t="shared" si="2"/>
        <v>887283.19586509233</v>
      </c>
      <c r="K33" s="32">
        <f t="shared" si="2"/>
        <v>809618.66382069979</v>
      </c>
      <c r="L33" s="32">
        <f t="shared" si="2"/>
        <v>744652.73454860272</v>
      </c>
      <c r="M33" s="30">
        <f t="shared" si="2"/>
        <v>677812.65433674015</v>
      </c>
    </row>
    <row r="34" spans="1:13">
      <c r="A34" s="8"/>
      <c r="B34" s="10"/>
      <c r="C34" s="10"/>
      <c r="D34" s="10"/>
      <c r="E34" s="10"/>
      <c r="F34" s="10"/>
      <c r="G34" s="25"/>
      <c r="H34" s="25"/>
      <c r="I34" s="25"/>
      <c r="J34" s="25"/>
      <c r="K34" s="25"/>
      <c r="L34" s="25"/>
      <c r="M34" s="26"/>
    </row>
    <row r="35" spans="1:13">
      <c r="A35" s="11"/>
      <c r="B35" s="12"/>
      <c r="C35" s="20"/>
      <c r="D35" s="20"/>
      <c r="E35" s="20"/>
      <c r="F35" s="20"/>
      <c r="G35" s="12"/>
      <c r="H35" s="12"/>
      <c r="I35" s="12"/>
      <c r="J35" s="12"/>
      <c r="K35" s="12"/>
      <c r="L35" s="12"/>
      <c r="M35" s="13"/>
    </row>
    <row r="36" spans="1:13" ht="15" customHeight="1"/>
    <row r="37" spans="1:13" ht="15.6">
      <c r="A37" s="154" t="s">
        <v>356</v>
      </c>
    </row>
    <row r="38" spans="1:13">
      <c r="A38" s="14" t="s">
        <v>331</v>
      </c>
    </row>
    <row r="40" spans="1:13">
      <c r="A40" s="165" t="s">
        <v>197</v>
      </c>
      <c r="B40" s="166"/>
      <c r="C40" s="166"/>
      <c r="D40" s="166"/>
      <c r="E40" s="166"/>
      <c r="F40" s="166"/>
      <c r="G40" s="187" t="s">
        <v>314</v>
      </c>
      <c r="H40" s="186"/>
      <c r="I40" s="186"/>
      <c r="J40" s="186"/>
      <c r="K40" s="186"/>
      <c r="L40" s="186"/>
      <c r="M40" s="188"/>
    </row>
    <row r="41" spans="1:13">
      <c r="A41" s="167"/>
      <c r="B41" s="166"/>
      <c r="C41" s="166"/>
      <c r="D41" s="170">
        <v>2012</v>
      </c>
      <c r="E41" s="170">
        <v>2011</v>
      </c>
      <c r="F41" s="170">
        <f>E41-1</f>
        <v>2010</v>
      </c>
      <c r="G41" s="170">
        <f t="shared" ref="G41" si="3">F41-1</f>
        <v>2009</v>
      </c>
      <c r="H41" s="170">
        <f t="shared" ref="H41" si="4">G41-1</f>
        <v>2008</v>
      </c>
      <c r="I41" s="170">
        <f t="shared" ref="I41" si="5">H41-1</f>
        <v>2007</v>
      </c>
      <c r="J41" s="170">
        <f t="shared" ref="J41" si="6">I41-1</f>
        <v>2006</v>
      </c>
      <c r="K41" s="170">
        <f t="shared" ref="K41" si="7">J41-1</f>
        <v>2005</v>
      </c>
      <c r="L41" s="170">
        <f t="shared" ref="L41" si="8">K41-1</f>
        <v>2004</v>
      </c>
      <c r="M41" s="173">
        <f t="shared" ref="M41" si="9">L41-1</f>
        <v>2003</v>
      </c>
    </row>
    <row r="42" spans="1:13">
      <c r="A42" s="8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9"/>
    </row>
    <row r="43" spans="1:13">
      <c r="A43" s="131" t="s">
        <v>317</v>
      </c>
      <c r="B43" s="132"/>
      <c r="C43" s="132"/>
      <c r="D43" s="121"/>
      <c r="E43" s="121"/>
      <c r="F43" s="121"/>
      <c r="G43" s="121"/>
      <c r="H43" s="121"/>
      <c r="I43" s="121"/>
      <c r="J43" s="121"/>
      <c r="K43" s="121"/>
      <c r="L43" s="121"/>
      <c r="M43" s="9"/>
    </row>
    <row r="44" spans="1:13">
      <c r="A44" s="15"/>
      <c r="B44" s="121"/>
      <c r="C44" s="121" t="s">
        <v>47</v>
      </c>
      <c r="D44" s="59">
        <v>107683.91148762859</v>
      </c>
      <c r="E44" s="59">
        <v>113060.49487302062</v>
      </c>
      <c r="F44" s="59">
        <v>110100.41302914426</v>
      </c>
      <c r="G44" s="59">
        <v>101421.61303836598</v>
      </c>
      <c r="H44" s="59">
        <v>102711.11511050418</v>
      </c>
      <c r="I44" s="59">
        <v>97515.186083103108</v>
      </c>
      <c r="J44" s="59">
        <v>94644.398055903876</v>
      </c>
      <c r="K44" s="59">
        <v>90785.168907405561</v>
      </c>
      <c r="L44" s="59">
        <v>86448.427262700294</v>
      </c>
      <c r="M44" s="62">
        <v>78616.261788006144</v>
      </c>
    </row>
    <row r="45" spans="1:13">
      <c r="A45" s="8"/>
      <c r="B45" s="121"/>
      <c r="C45" s="121" t="s">
        <v>48</v>
      </c>
      <c r="D45" s="59">
        <v>18195.324529505877</v>
      </c>
      <c r="E45" s="59">
        <v>17841.913973955037</v>
      </c>
      <c r="F45" s="59">
        <v>18210.160576200709</v>
      </c>
      <c r="G45" s="59">
        <v>16491.979170090861</v>
      </c>
      <c r="H45" s="59">
        <v>17005.537762792475</v>
      </c>
      <c r="I45" s="59">
        <v>20098.519990565459</v>
      </c>
      <c r="J45" s="59">
        <v>19975.615398103277</v>
      </c>
      <c r="K45" s="59">
        <v>18632.82046647097</v>
      </c>
      <c r="L45" s="59">
        <v>16582.366120194776</v>
      </c>
      <c r="M45" s="62">
        <v>16899.894080807608</v>
      </c>
    </row>
    <row r="46" spans="1:13">
      <c r="A46" s="8"/>
      <c r="B46" s="121"/>
      <c r="C46" s="121" t="s">
        <v>49</v>
      </c>
      <c r="D46" s="59">
        <v>11011.491288937679</v>
      </c>
      <c r="E46" s="59">
        <v>10746.673468514593</v>
      </c>
      <c r="F46" s="59">
        <v>10834.488062289422</v>
      </c>
      <c r="G46" s="59">
        <v>9149.2166848454617</v>
      </c>
      <c r="H46" s="59">
        <v>9707.5045987758822</v>
      </c>
      <c r="I46" s="59">
        <v>12332.035753488721</v>
      </c>
      <c r="J46" s="59">
        <v>12137.951471690154</v>
      </c>
      <c r="K46" s="59">
        <v>11294.62397915662</v>
      </c>
      <c r="L46" s="59">
        <v>10308.168614193071</v>
      </c>
      <c r="M46" s="62">
        <v>10714.382272335011</v>
      </c>
    </row>
    <row r="47" spans="1:13">
      <c r="A47" s="8"/>
      <c r="B47" s="121"/>
      <c r="C47" s="121" t="s">
        <v>50</v>
      </c>
      <c r="D47" s="59">
        <v>7904.7071383381262</v>
      </c>
      <c r="E47" s="59">
        <v>7844.4476646532603</v>
      </c>
      <c r="F47" s="59">
        <v>8028.1237903220972</v>
      </c>
      <c r="G47" s="59">
        <v>6671.8419433323852</v>
      </c>
      <c r="H47" s="59">
        <v>7235.5950225432953</v>
      </c>
      <c r="I47" s="59">
        <v>8867.8192022787571</v>
      </c>
      <c r="J47" s="59">
        <v>8573.5300685153998</v>
      </c>
      <c r="K47" s="59">
        <v>7989.1210146825961</v>
      </c>
      <c r="L47" s="59">
        <v>7340.1863085053346</v>
      </c>
      <c r="M47" s="62">
        <v>7568.6216773163524</v>
      </c>
    </row>
    <row r="48" spans="1:13">
      <c r="A48" s="8"/>
      <c r="B48" s="10"/>
      <c r="C48" s="10" t="s">
        <v>51</v>
      </c>
      <c r="D48" s="59">
        <v>6385.4508244701565</v>
      </c>
      <c r="E48" s="59">
        <v>6033.0917647653177</v>
      </c>
      <c r="F48" s="59">
        <v>6024.75973948915</v>
      </c>
      <c r="G48" s="59">
        <v>5060.9717669055681</v>
      </c>
      <c r="H48" s="59">
        <v>5612.0651029593055</v>
      </c>
      <c r="I48" s="59">
        <v>6568.410107271261</v>
      </c>
      <c r="J48" s="59">
        <v>6197.1778441226788</v>
      </c>
      <c r="K48" s="59">
        <v>5708.3863435277235</v>
      </c>
      <c r="L48" s="59">
        <v>5434.9742793436872</v>
      </c>
      <c r="M48" s="62">
        <v>5499.1402374604068</v>
      </c>
    </row>
    <row r="49" spans="1:13">
      <c r="A49" s="8"/>
      <c r="B49" s="10"/>
      <c r="C49" s="10" t="s">
        <v>52</v>
      </c>
      <c r="D49" s="59">
        <v>4928.2507411733732</v>
      </c>
      <c r="E49" s="59">
        <v>4598.4441735172122</v>
      </c>
      <c r="F49" s="59">
        <v>4569.1096527301688</v>
      </c>
      <c r="G49" s="59">
        <v>3916.5206413917817</v>
      </c>
      <c r="H49" s="59">
        <v>4519.8160312928112</v>
      </c>
      <c r="I49" s="59">
        <v>5004.1924421790536</v>
      </c>
      <c r="J49" s="59">
        <v>4602.3384122569742</v>
      </c>
      <c r="K49" s="59">
        <v>4320.9418858165463</v>
      </c>
      <c r="L49" s="59">
        <v>4115.8587561526774</v>
      </c>
      <c r="M49" s="62">
        <v>4137.2136715803081</v>
      </c>
    </row>
    <row r="50" spans="1:13">
      <c r="A50" s="15"/>
      <c r="B50" s="10"/>
      <c r="C50" s="10" t="s">
        <v>53</v>
      </c>
      <c r="D50" s="59">
        <v>3669.3798241530658</v>
      </c>
      <c r="E50" s="59">
        <v>3256.4391741760223</v>
      </c>
      <c r="F50" s="59">
        <v>3275.3507518092056</v>
      </c>
      <c r="G50" s="59">
        <v>2834.5098873514526</v>
      </c>
      <c r="H50" s="59">
        <v>3338.4826804274971</v>
      </c>
      <c r="I50" s="59">
        <v>3803.3005413881369</v>
      </c>
      <c r="J50" s="59">
        <v>3477.8154121071952</v>
      </c>
      <c r="K50" s="59">
        <v>3263.7476548733239</v>
      </c>
      <c r="L50" s="59">
        <v>3143.4344575788114</v>
      </c>
      <c r="M50" s="62">
        <v>3103.001593743722</v>
      </c>
    </row>
    <row r="51" spans="1:13">
      <c r="A51" s="8"/>
      <c r="B51" s="10"/>
      <c r="C51" s="10" t="s">
        <v>54</v>
      </c>
      <c r="D51" s="59">
        <v>2269.7764814202319</v>
      </c>
      <c r="E51" s="59">
        <v>2144.4675567322506</v>
      </c>
      <c r="F51" s="59">
        <v>2151.5812300850926</v>
      </c>
      <c r="G51" s="59">
        <v>1884.7059449168182</v>
      </c>
      <c r="H51" s="59">
        <v>2308.7697768755911</v>
      </c>
      <c r="I51" s="59">
        <v>2755.2247801498061</v>
      </c>
      <c r="J51" s="59">
        <v>2647.9551325031694</v>
      </c>
      <c r="K51" s="59">
        <v>2487.4400691576525</v>
      </c>
      <c r="L51" s="59">
        <v>2281.5575869483737</v>
      </c>
      <c r="M51" s="62">
        <v>2331.0830567140274</v>
      </c>
    </row>
    <row r="52" spans="1:13">
      <c r="A52" s="8"/>
      <c r="B52" s="10"/>
      <c r="C52" s="10" t="s">
        <v>55</v>
      </c>
      <c r="D52" s="59">
        <v>1209.5194433966851</v>
      </c>
      <c r="E52" s="59">
        <v>1141.6064381938561</v>
      </c>
      <c r="F52" s="59">
        <v>1158.5479321378068</v>
      </c>
      <c r="G52" s="59">
        <v>1019.263992604505</v>
      </c>
      <c r="H52" s="59">
        <v>1336.046816274508</v>
      </c>
      <c r="I52" s="59">
        <v>1719.3500374265211</v>
      </c>
      <c r="J52" s="59">
        <v>1712.1686758764604</v>
      </c>
      <c r="K52" s="59">
        <v>1848.4409321820845</v>
      </c>
      <c r="L52" s="59">
        <v>1690.5353873321183</v>
      </c>
      <c r="M52" s="62">
        <v>1686.0605970829306</v>
      </c>
    </row>
    <row r="53" spans="1:13">
      <c r="A53" s="8"/>
      <c r="B53" s="10"/>
      <c r="C53" s="10" t="s">
        <v>56</v>
      </c>
      <c r="D53" s="59">
        <v>276.4106047022504</v>
      </c>
      <c r="E53" s="59">
        <v>243.19721370622571</v>
      </c>
      <c r="F53" s="59">
        <v>299.53023753441693</v>
      </c>
      <c r="G53" s="59">
        <v>294.78090789751286</v>
      </c>
      <c r="H53" s="59">
        <v>332.67000011937978</v>
      </c>
      <c r="I53" s="59">
        <v>722.34428224985459</v>
      </c>
      <c r="J53" s="59">
        <v>802.25936846700893</v>
      </c>
      <c r="K53" s="59">
        <v>1002.9877483862167</v>
      </c>
      <c r="L53" s="59">
        <v>985.80667089127269</v>
      </c>
      <c r="M53" s="62">
        <v>1142.5448206067026</v>
      </c>
    </row>
    <row r="54" spans="1:13" ht="13.8" thickBot="1">
      <c r="A54" s="8"/>
      <c r="B54" s="10"/>
      <c r="C54" s="10" t="s">
        <v>66</v>
      </c>
      <c r="D54" s="60">
        <v>976.10922957121613</v>
      </c>
      <c r="E54" s="60">
        <v>521.38839094533455</v>
      </c>
      <c r="F54" s="60">
        <v>550.89110930317509</v>
      </c>
      <c r="G54" s="60">
        <v>897.96794470961208</v>
      </c>
      <c r="H54" s="60">
        <v>1142.6492877117212</v>
      </c>
      <c r="I54" s="60">
        <v>2839.1499941062198</v>
      </c>
      <c r="J54" s="60">
        <v>3391.6543936264388</v>
      </c>
      <c r="K54" s="60">
        <v>3068.0762322835544</v>
      </c>
      <c r="L54" s="60">
        <v>2645.6179958750581</v>
      </c>
      <c r="M54" s="63">
        <v>3017.8178897436719</v>
      </c>
    </row>
    <row r="55" spans="1:13" ht="13.8" thickTop="1">
      <c r="A55" s="8"/>
      <c r="B55" s="10"/>
      <c r="C55" s="10" t="s">
        <v>189</v>
      </c>
      <c r="D55" s="126">
        <v>164510.33159329722</v>
      </c>
      <c r="E55" s="126">
        <v>167432.16469217968</v>
      </c>
      <c r="F55" s="126">
        <f>SUM(F44:F54)</f>
        <v>165202.95611104544</v>
      </c>
      <c r="G55" s="126">
        <f>SUM(G44:G54)</f>
        <v>149643.37192241193</v>
      </c>
      <c r="H55" s="126">
        <f t="shared" ref="H55:M55" si="10">SUM(H44:H54)</f>
        <v>155250.2521902766</v>
      </c>
      <c r="I55" s="126">
        <f t="shared" si="10"/>
        <v>162225.53321420687</v>
      </c>
      <c r="J55" s="126">
        <f t="shared" si="10"/>
        <v>158162.86423317262</v>
      </c>
      <c r="K55" s="126">
        <f t="shared" si="10"/>
        <v>150401.75523394285</v>
      </c>
      <c r="L55" s="126">
        <f t="shared" si="10"/>
        <v>140976.93343971547</v>
      </c>
      <c r="M55" s="30">
        <f t="shared" si="10"/>
        <v>134716.02168539687</v>
      </c>
    </row>
    <row r="56" spans="1:13">
      <c r="A56" s="8"/>
      <c r="B56" s="10"/>
      <c r="C56" s="10"/>
      <c r="D56" s="125"/>
      <c r="E56" s="125"/>
      <c r="F56" s="125"/>
      <c r="G56" s="125"/>
      <c r="H56" s="125"/>
      <c r="I56" s="125"/>
      <c r="J56" s="125"/>
      <c r="K56" s="125"/>
      <c r="L56" s="125"/>
      <c r="M56" s="26"/>
    </row>
    <row r="57" spans="1:13">
      <c r="A57" s="139" t="s">
        <v>318</v>
      </c>
      <c r="B57" s="132"/>
      <c r="C57" s="132"/>
      <c r="D57" s="125"/>
      <c r="E57" s="125"/>
      <c r="F57" s="125"/>
      <c r="G57" s="125"/>
      <c r="H57" s="125"/>
      <c r="I57" s="125"/>
      <c r="J57" s="125"/>
      <c r="K57" s="125"/>
      <c r="L57" s="125"/>
      <c r="M57" s="26"/>
    </row>
    <row r="58" spans="1:13">
      <c r="A58" s="15"/>
      <c r="B58" s="121"/>
      <c r="C58" s="121" t="s">
        <v>47</v>
      </c>
      <c r="D58" s="59">
        <v>225401.54242719404</v>
      </c>
      <c r="E58" s="59">
        <v>228585.98634956428</v>
      </c>
      <c r="F58" s="59">
        <v>237731.94164805402</v>
      </c>
      <c r="G58" s="59">
        <v>215837.35748517883</v>
      </c>
      <c r="H58" s="59">
        <v>216063.48642410614</v>
      </c>
      <c r="I58" s="59">
        <v>205522.46950854117</v>
      </c>
      <c r="J58" s="59">
        <v>206250.92925802691</v>
      </c>
      <c r="K58" s="59">
        <v>185185.32785805259</v>
      </c>
      <c r="L58" s="59">
        <v>171175.14554618267</v>
      </c>
      <c r="M58" s="62">
        <v>157966.30094391725</v>
      </c>
    </row>
    <row r="59" spans="1:13">
      <c r="A59" s="8"/>
      <c r="B59" s="121"/>
      <c r="C59" s="121" t="s">
        <v>48</v>
      </c>
      <c r="D59" s="59">
        <v>177335.30642434044</v>
      </c>
      <c r="E59" s="59">
        <v>178983.5283824543</v>
      </c>
      <c r="F59" s="59">
        <v>182435.33249047076</v>
      </c>
      <c r="G59" s="59">
        <v>170628.48572593552</v>
      </c>
      <c r="H59" s="59">
        <v>170680.06176282949</v>
      </c>
      <c r="I59" s="59">
        <v>166874.21769694364</v>
      </c>
      <c r="J59" s="59">
        <v>166600.33305454312</v>
      </c>
      <c r="K59" s="59">
        <v>150420.95379667476</v>
      </c>
      <c r="L59" s="59">
        <v>138728.79815513626</v>
      </c>
      <c r="M59" s="62">
        <v>127442.27156058169</v>
      </c>
    </row>
    <row r="60" spans="1:13">
      <c r="A60" s="8"/>
      <c r="B60" s="121"/>
      <c r="C60" s="121" t="s">
        <v>49</v>
      </c>
      <c r="D60" s="59">
        <v>128021.7059409661</v>
      </c>
      <c r="E60" s="59">
        <v>127559.77734018366</v>
      </c>
      <c r="F60" s="59">
        <v>130231.55814651489</v>
      </c>
      <c r="G60" s="59">
        <v>125803.54135804788</v>
      </c>
      <c r="H60" s="59">
        <v>125555.64175156978</v>
      </c>
      <c r="I60" s="59">
        <v>121216.47308645</v>
      </c>
      <c r="J60" s="59">
        <v>120426.74769998936</v>
      </c>
      <c r="K60" s="59">
        <v>110292.46072929358</v>
      </c>
      <c r="L60" s="59">
        <v>101977.65608225661</v>
      </c>
      <c r="M60" s="62">
        <v>92232.629694225965</v>
      </c>
    </row>
    <row r="61" spans="1:13">
      <c r="A61" s="8"/>
      <c r="B61" s="121"/>
      <c r="C61" s="121" t="s">
        <v>50</v>
      </c>
      <c r="D61" s="59">
        <v>90891.945375113995</v>
      </c>
      <c r="E61" s="59">
        <v>92192.511716786423</v>
      </c>
      <c r="F61" s="59">
        <v>92066.722752301852</v>
      </c>
      <c r="G61" s="59">
        <v>91458.980536326737</v>
      </c>
      <c r="H61" s="59">
        <v>92736.378330763968</v>
      </c>
      <c r="I61" s="59">
        <v>84121.923895366854</v>
      </c>
      <c r="J61" s="59">
        <v>83971.470098032907</v>
      </c>
      <c r="K61" s="59">
        <v>78837.504871784273</v>
      </c>
      <c r="L61" s="59">
        <v>72453.034953660623</v>
      </c>
      <c r="M61" s="62">
        <v>65774.080153252071</v>
      </c>
    </row>
    <row r="62" spans="1:13">
      <c r="A62" s="8"/>
      <c r="B62" s="10"/>
      <c r="C62" s="10" t="s">
        <v>51</v>
      </c>
      <c r="D62" s="59">
        <v>68914.170595461634</v>
      </c>
      <c r="E62" s="59">
        <v>69491.702014072871</v>
      </c>
      <c r="F62" s="59">
        <v>66462.438877053428</v>
      </c>
      <c r="G62" s="59">
        <v>67838.965217851452</v>
      </c>
      <c r="H62" s="59">
        <v>69791.31867767169</v>
      </c>
      <c r="I62" s="59">
        <v>64439.412667471493</v>
      </c>
      <c r="J62" s="59">
        <v>64298.693200136826</v>
      </c>
      <c r="K62" s="59">
        <v>59916.372878743576</v>
      </c>
      <c r="L62" s="59">
        <v>54912.939896848475</v>
      </c>
      <c r="M62" s="62">
        <v>49987.723592844981</v>
      </c>
    </row>
    <row r="63" spans="1:13">
      <c r="A63" s="8"/>
      <c r="B63" s="10"/>
      <c r="C63" s="10" t="s">
        <v>52</v>
      </c>
      <c r="D63" s="59">
        <v>52491.823807539207</v>
      </c>
      <c r="E63" s="59">
        <v>54423.653459145149</v>
      </c>
      <c r="F63" s="59">
        <v>49823.967172529614</v>
      </c>
      <c r="G63" s="59">
        <v>51273.607286408522</v>
      </c>
      <c r="H63" s="59">
        <v>53301.023129037181</v>
      </c>
      <c r="I63" s="59">
        <v>48578.461269098501</v>
      </c>
      <c r="J63" s="59">
        <v>49088.525691860566</v>
      </c>
      <c r="K63" s="59">
        <v>45993.578101434803</v>
      </c>
      <c r="L63" s="59">
        <v>42164.95003843421</v>
      </c>
      <c r="M63" s="62">
        <v>38368.677836300623</v>
      </c>
    </row>
    <row r="64" spans="1:13">
      <c r="A64" s="15"/>
      <c r="B64" s="10"/>
      <c r="C64" s="10" t="s">
        <v>53</v>
      </c>
      <c r="D64" s="59">
        <v>41434.969969159734</v>
      </c>
      <c r="E64" s="59">
        <v>42454.848938079216</v>
      </c>
      <c r="F64" s="59">
        <v>39038.187856741155</v>
      </c>
      <c r="G64" s="59">
        <v>40929.33752923274</v>
      </c>
      <c r="H64" s="59">
        <v>44630.200382225543</v>
      </c>
      <c r="I64" s="59">
        <v>37730.156158877297</v>
      </c>
      <c r="J64" s="59">
        <v>38339.291703258139</v>
      </c>
      <c r="K64" s="59">
        <v>34894.500918216087</v>
      </c>
      <c r="L64" s="59">
        <v>32747.065756299417</v>
      </c>
      <c r="M64" s="62">
        <v>28954.98148039919</v>
      </c>
    </row>
    <row r="65" spans="1:13">
      <c r="A65" s="8"/>
      <c r="B65" s="10"/>
      <c r="C65" s="10" t="s">
        <v>54</v>
      </c>
      <c r="D65" s="59">
        <v>33513.096714343468</v>
      </c>
      <c r="E65" s="59">
        <v>33417.935655320165</v>
      </c>
      <c r="F65" s="59">
        <v>31617.250903533302</v>
      </c>
      <c r="G65" s="59">
        <v>33530.177198651734</v>
      </c>
      <c r="H65" s="59">
        <v>37320.860119587102</v>
      </c>
      <c r="I65" s="59">
        <v>30286.206562350813</v>
      </c>
      <c r="J65" s="59">
        <v>31574.79304669422</v>
      </c>
      <c r="K65" s="59">
        <v>26673.842044428846</v>
      </c>
      <c r="L65" s="59">
        <v>25806.352394346097</v>
      </c>
      <c r="M65" s="62">
        <v>22347.471506195496</v>
      </c>
    </row>
    <row r="66" spans="1:13">
      <c r="A66" s="8"/>
      <c r="B66" s="10"/>
      <c r="C66" s="10" t="s">
        <v>55</v>
      </c>
      <c r="D66" s="59">
        <v>27523.515032149618</v>
      </c>
      <c r="E66" s="59">
        <v>27034.595450026391</v>
      </c>
      <c r="F66" s="59">
        <v>24205.782462748306</v>
      </c>
      <c r="G66" s="59">
        <v>26071.599198758813</v>
      </c>
      <c r="H66" s="59">
        <v>30437.036403512844</v>
      </c>
      <c r="I66" s="59">
        <v>24224.990211076554</v>
      </c>
      <c r="J66" s="59">
        <v>25980.357067086017</v>
      </c>
      <c r="K66" s="59">
        <v>20709.801449214363</v>
      </c>
      <c r="L66" s="59">
        <v>20311.807546017892</v>
      </c>
      <c r="M66" s="62">
        <v>17613.923190394828</v>
      </c>
    </row>
    <row r="67" spans="1:13">
      <c r="A67" s="8"/>
      <c r="B67" s="10"/>
      <c r="C67" s="10" t="s">
        <v>56</v>
      </c>
      <c r="D67" s="59">
        <v>23271.21114869789</v>
      </c>
      <c r="E67" s="59">
        <v>22687.340354266664</v>
      </c>
      <c r="F67" s="59">
        <v>17690.53261839554</v>
      </c>
      <c r="G67" s="59">
        <v>19639.740019697347</v>
      </c>
      <c r="H67" s="59">
        <v>26192.8916459549</v>
      </c>
      <c r="I67" s="59">
        <v>19020.254867000029</v>
      </c>
      <c r="J67" s="59">
        <v>20104.047629425411</v>
      </c>
      <c r="K67" s="59">
        <v>15590.886365872924</v>
      </c>
      <c r="L67" s="59">
        <v>16001.962864622779</v>
      </c>
      <c r="M67" s="62">
        <v>13683.376591920762</v>
      </c>
    </row>
    <row r="68" spans="1:13" ht="13.8" thickBot="1">
      <c r="A68" s="8"/>
      <c r="B68" s="10"/>
      <c r="C68" s="10" t="s">
        <v>66</v>
      </c>
      <c r="D68" s="60">
        <v>159129.82819185127</v>
      </c>
      <c r="E68" s="60">
        <v>143884.14318617445</v>
      </c>
      <c r="F68" s="60">
        <v>115189.99044957693</v>
      </c>
      <c r="G68" s="60">
        <v>127407.63340964657</v>
      </c>
      <c r="H68" s="60">
        <v>72067.393655708031</v>
      </c>
      <c r="I68" s="60">
        <v>113243.45495051942</v>
      </c>
      <c r="J68" s="60">
        <v>80648.007416038876</v>
      </c>
      <c r="K68" s="60">
        <v>81103.434806984194</v>
      </c>
      <c r="L68" s="60">
        <v>68373.02131479753</v>
      </c>
      <c r="M68" s="63">
        <v>63441.217786707333</v>
      </c>
    </row>
    <row r="69" spans="1:13" ht="13.8" thickTop="1">
      <c r="A69" s="8"/>
      <c r="B69" s="10"/>
      <c r="C69" s="10" t="s">
        <v>189</v>
      </c>
      <c r="D69" s="126">
        <v>1027929.1156268173</v>
      </c>
      <c r="E69" s="126">
        <v>1020716.0228460736</v>
      </c>
      <c r="F69" s="126">
        <f>SUM(F58:F68)</f>
        <v>986493.70537791983</v>
      </c>
      <c r="G69" s="126">
        <f>SUM(G58:G68)</f>
        <v>970419.42496573611</v>
      </c>
      <c r="H69" s="126">
        <f t="shared" ref="H69:M69" si="11">SUM(H58:H68)</f>
        <v>938776.2922829669</v>
      </c>
      <c r="I69" s="126">
        <f t="shared" si="11"/>
        <v>915258.02087369573</v>
      </c>
      <c r="J69" s="126">
        <f t="shared" si="11"/>
        <v>887283.19586509233</v>
      </c>
      <c r="K69" s="126">
        <f t="shared" si="11"/>
        <v>809618.66382069979</v>
      </c>
      <c r="L69" s="126">
        <f t="shared" si="11"/>
        <v>744652.73454860272</v>
      </c>
      <c r="M69" s="30">
        <f t="shared" si="11"/>
        <v>677812.65433674015</v>
      </c>
    </row>
    <row r="70" spans="1:13">
      <c r="A70" s="8"/>
      <c r="B70" s="10"/>
      <c r="C70" s="10"/>
      <c r="D70" s="10"/>
      <c r="E70" s="10"/>
      <c r="F70" s="10"/>
      <c r="G70" s="125"/>
      <c r="H70" s="125"/>
      <c r="I70" s="125"/>
      <c r="J70" s="125"/>
      <c r="K70" s="125"/>
      <c r="L70" s="125"/>
      <c r="M70" s="26"/>
    </row>
    <row r="71" spans="1:13">
      <c r="A71" s="11"/>
      <c r="B71" s="122"/>
      <c r="C71" s="20"/>
      <c r="D71" s="20"/>
      <c r="E71" s="20"/>
      <c r="F71" s="20"/>
      <c r="G71" s="122"/>
      <c r="H71" s="122"/>
      <c r="I71" s="122"/>
      <c r="J71" s="122"/>
      <c r="K71" s="122"/>
      <c r="L71" s="122"/>
      <c r="M71" s="13"/>
    </row>
  </sheetData>
  <customSheetViews>
    <customSheetView guid="{983DF4B0-6405-4972-98DD-0842688C8AF6}" scale="75" showPageBreaks="1" fitToPage="1">
      <selection activeCell="D2" sqref="D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>
      <selection activeCell="C49" sqref="C49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40:M4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4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
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40.77734375" style="14" customWidth="1"/>
    <col min="4" max="14" width="15.77734375" style="14" customWidth="1"/>
    <col min="15" max="16384" width="9.33203125" style="14"/>
  </cols>
  <sheetData>
    <row r="1" spans="1:14" ht="15.6">
      <c r="A1" s="154" t="s">
        <v>357</v>
      </c>
    </row>
    <row r="2" spans="1:14">
      <c r="A2" s="14" t="s">
        <v>332</v>
      </c>
    </row>
    <row r="4" spans="1:14">
      <c r="A4" s="165" t="s">
        <v>183</v>
      </c>
      <c r="B4" s="166"/>
      <c r="C4" s="166"/>
      <c r="D4" s="189" t="s">
        <v>68</v>
      </c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1:14">
      <c r="A5" s="167"/>
      <c r="B5" s="166"/>
      <c r="C5" s="166"/>
      <c r="D5" s="170">
        <f t="shared" ref="D5:J5" si="0">E5-1</f>
        <v>2003</v>
      </c>
      <c r="E5" s="170">
        <f t="shared" si="0"/>
        <v>2004</v>
      </c>
      <c r="F5" s="170">
        <f t="shared" si="0"/>
        <v>2005</v>
      </c>
      <c r="G5" s="170">
        <f t="shared" si="0"/>
        <v>2006</v>
      </c>
      <c r="H5" s="170">
        <f t="shared" si="0"/>
        <v>2007</v>
      </c>
      <c r="I5" s="170">
        <f t="shared" si="0"/>
        <v>2008</v>
      </c>
      <c r="J5" s="170">
        <f t="shared" si="0"/>
        <v>2009</v>
      </c>
      <c r="K5" s="170">
        <f>L5-1</f>
        <v>2010</v>
      </c>
      <c r="L5" s="170">
        <v>2011</v>
      </c>
      <c r="M5" s="170">
        <v>2012</v>
      </c>
      <c r="N5" s="170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>
      <c r="A7" s="99" t="s">
        <v>140</v>
      </c>
      <c r="B7" s="102"/>
      <c r="C7" s="102"/>
      <c r="D7" s="10"/>
      <c r="E7" s="10"/>
      <c r="F7" s="10"/>
      <c r="G7" s="10"/>
      <c r="H7" s="10"/>
      <c r="I7" s="10"/>
      <c r="J7" s="10"/>
      <c r="K7" s="10"/>
      <c r="L7" s="10"/>
      <c r="M7" s="10"/>
      <c r="N7" s="107"/>
    </row>
    <row r="8" spans="1:14">
      <c r="A8" s="99"/>
      <c r="B8" s="102" t="s">
        <v>103</v>
      </c>
      <c r="C8" s="102"/>
      <c r="D8" s="10"/>
      <c r="E8" s="10"/>
      <c r="F8" s="10"/>
      <c r="G8" s="10"/>
      <c r="H8" s="10"/>
      <c r="I8" s="10"/>
      <c r="J8" s="10"/>
      <c r="K8" s="10"/>
      <c r="L8" s="10"/>
      <c r="M8" s="10"/>
      <c r="N8" s="107"/>
    </row>
    <row r="9" spans="1:14">
      <c r="A9" s="101"/>
      <c r="B9" s="102"/>
      <c r="C9" s="111" t="s">
        <v>172</v>
      </c>
      <c r="D9" s="59">
        <v>38813.987340000007</v>
      </c>
      <c r="E9" s="59">
        <v>38020.934830000006</v>
      </c>
      <c r="F9" s="59">
        <v>34871.422049997789</v>
      </c>
      <c r="G9" s="59">
        <v>31257.629640001171</v>
      </c>
      <c r="H9" s="59">
        <v>30192.302339999791</v>
      </c>
      <c r="I9" s="59">
        <v>27692.890469998791</v>
      </c>
      <c r="J9" s="59">
        <v>27173.686750000063</v>
      </c>
      <c r="K9" s="59">
        <v>26269.229260000415</v>
      </c>
      <c r="L9" s="59">
        <v>25294.337339999216</v>
      </c>
      <c r="M9" s="59">
        <v>24855.541700000198</v>
      </c>
      <c r="N9" s="26"/>
    </row>
    <row r="10" spans="1:14">
      <c r="A10" s="101"/>
      <c r="B10" s="102"/>
      <c r="C10" s="111">
        <v>2003</v>
      </c>
      <c r="D10" s="59">
        <v>793.4718499999999</v>
      </c>
      <c r="E10" s="59">
        <v>3529.7365200000004</v>
      </c>
      <c r="F10" s="59">
        <v>3023.4482699999994</v>
      </c>
      <c r="G10" s="59">
        <v>2362.9231600000007</v>
      </c>
      <c r="H10" s="59">
        <v>2020.4486099999997</v>
      </c>
      <c r="I10" s="59">
        <v>1439.8856699999999</v>
      </c>
      <c r="J10" s="59">
        <v>1108.9477700000009</v>
      </c>
      <c r="K10" s="59">
        <v>1185.9769899999951</v>
      </c>
      <c r="L10" s="59">
        <v>1354.5769299999979</v>
      </c>
      <c r="M10" s="59">
        <v>1124.9433000000013</v>
      </c>
      <c r="N10" s="30">
        <v>17944.359069999995</v>
      </c>
    </row>
    <row r="11" spans="1:14">
      <c r="A11" s="101"/>
      <c r="B11" s="102"/>
      <c r="C11" s="111">
        <v>2004</v>
      </c>
      <c r="D11" s="19"/>
      <c r="E11" s="59">
        <v>1069.0998499999998</v>
      </c>
      <c r="F11" s="59">
        <v>4114.1257799999985</v>
      </c>
      <c r="G11" s="59">
        <v>3670.7799000000009</v>
      </c>
      <c r="H11" s="59">
        <v>2780.2826600000008</v>
      </c>
      <c r="I11" s="59">
        <v>2606.1254200000008</v>
      </c>
      <c r="J11" s="59">
        <v>2022.6053700000002</v>
      </c>
      <c r="K11" s="59">
        <v>1401.8393299999923</v>
      </c>
      <c r="L11" s="64">
        <v>1031.3413299999979</v>
      </c>
      <c r="M11" s="59">
        <v>1202.3012600000022</v>
      </c>
      <c r="N11" s="30">
        <v>19898.500899999995</v>
      </c>
    </row>
    <row r="12" spans="1:14">
      <c r="A12" s="101"/>
      <c r="B12" s="102"/>
      <c r="C12" s="111">
        <v>2005</v>
      </c>
      <c r="D12" s="19"/>
      <c r="E12" s="19"/>
      <c r="F12" s="59">
        <v>1239.2303999999999</v>
      </c>
      <c r="G12" s="59">
        <v>4543.1949300000015</v>
      </c>
      <c r="H12" s="59">
        <v>4263.6435199999996</v>
      </c>
      <c r="I12" s="59">
        <v>3639.7593599999941</v>
      </c>
      <c r="J12" s="59">
        <v>2698.5301400000062</v>
      </c>
      <c r="K12" s="59">
        <v>1767.9260099999954</v>
      </c>
      <c r="L12" s="64">
        <v>1554.8144600000001</v>
      </c>
      <c r="M12" s="59">
        <v>1368.168029999998</v>
      </c>
      <c r="N12" s="30">
        <v>21075.266849999996</v>
      </c>
    </row>
    <row r="13" spans="1:14">
      <c r="A13" s="101"/>
      <c r="B13" s="102"/>
      <c r="C13" s="111">
        <v>2006</v>
      </c>
      <c r="D13" s="19"/>
      <c r="E13" s="19"/>
      <c r="F13" s="19"/>
      <c r="G13" s="59">
        <v>1372.3541299999999</v>
      </c>
      <c r="H13" s="59">
        <v>4274.2356599999994</v>
      </c>
      <c r="I13" s="59">
        <v>3601.5557399999989</v>
      </c>
      <c r="J13" s="59">
        <v>2851.9295199999997</v>
      </c>
      <c r="K13" s="59">
        <v>2255.1233399999974</v>
      </c>
      <c r="L13" s="64">
        <v>1990.5506800000021</v>
      </c>
      <c r="M13" s="59">
        <v>1547.0972199999987</v>
      </c>
      <c r="N13" s="30">
        <v>17892.846289999994</v>
      </c>
    </row>
    <row r="14" spans="1:14">
      <c r="A14" s="99"/>
      <c r="B14" s="102"/>
      <c r="C14" s="111">
        <v>2007</v>
      </c>
      <c r="D14" s="19"/>
      <c r="E14" s="19"/>
      <c r="F14" s="19"/>
      <c r="G14" s="19"/>
      <c r="H14" s="59">
        <v>1005.3963000000001</v>
      </c>
      <c r="I14" s="59">
        <v>3882.0550100000014</v>
      </c>
      <c r="J14" s="59">
        <v>3595.1126899999986</v>
      </c>
      <c r="K14" s="59">
        <v>2802.598390000001</v>
      </c>
      <c r="L14" s="64">
        <v>2056.3715999999972</v>
      </c>
      <c r="M14" s="59">
        <v>1632.5556500000007</v>
      </c>
      <c r="N14" s="30">
        <v>14974.089639999998</v>
      </c>
    </row>
    <row r="15" spans="1:14">
      <c r="A15" s="101"/>
      <c r="B15" s="102"/>
      <c r="C15" s="111">
        <v>2008</v>
      </c>
      <c r="D15" s="25"/>
      <c r="E15" s="25"/>
      <c r="F15" s="25"/>
      <c r="G15" s="25"/>
      <c r="H15" s="25"/>
      <c r="I15" s="59">
        <v>1181.4818400000001</v>
      </c>
      <c r="J15" s="59">
        <v>3797.0956099999999</v>
      </c>
      <c r="K15" s="59">
        <v>3184.3554600000007</v>
      </c>
      <c r="L15" s="59">
        <v>2546.2858400000009</v>
      </c>
      <c r="M15" s="59">
        <v>2040.033979999999</v>
      </c>
      <c r="N15" s="30">
        <v>12749.25273</v>
      </c>
    </row>
    <row r="16" spans="1:14">
      <c r="A16" s="101"/>
      <c r="B16" s="102"/>
      <c r="C16" s="111">
        <v>2009</v>
      </c>
      <c r="D16" s="25"/>
      <c r="E16" s="25"/>
      <c r="F16" s="25"/>
      <c r="G16" s="25"/>
      <c r="H16" s="25"/>
      <c r="I16" s="25"/>
      <c r="J16" s="59">
        <v>960.19832000000008</v>
      </c>
      <c r="K16" s="59">
        <v>3108.8950799999966</v>
      </c>
      <c r="L16" s="59">
        <v>2424.8538400000034</v>
      </c>
      <c r="M16" s="59">
        <v>1777.089930000001</v>
      </c>
      <c r="N16" s="30">
        <v>8271.0371699999996</v>
      </c>
    </row>
    <row r="17" spans="1:14">
      <c r="A17" s="101"/>
      <c r="B17" s="102"/>
      <c r="C17" s="111">
        <v>2010</v>
      </c>
      <c r="D17" s="25"/>
      <c r="E17" s="25"/>
      <c r="F17" s="25"/>
      <c r="G17" s="25"/>
      <c r="H17" s="25"/>
      <c r="I17" s="25"/>
      <c r="J17" s="25"/>
      <c r="K17" s="59">
        <v>1133.7069799999999</v>
      </c>
      <c r="L17" s="59">
        <v>3527.5445999999997</v>
      </c>
      <c r="M17" s="59">
        <v>2891.69436</v>
      </c>
      <c r="N17" s="30">
        <v>7552.9459399999996</v>
      </c>
    </row>
    <row r="18" spans="1:14">
      <c r="A18" s="101"/>
      <c r="B18" s="102"/>
      <c r="C18" s="111">
        <v>2011</v>
      </c>
      <c r="D18" s="25"/>
      <c r="E18" s="25"/>
      <c r="F18" s="25"/>
      <c r="G18" s="25"/>
      <c r="H18" s="25"/>
      <c r="I18" s="25"/>
      <c r="J18" s="25"/>
      <c r="K18" s="25"/>
      <c r="L18" s="59">
        <v>1075.2319399999999</v>
      </c>
      <c r="M18" s="59">
        <v>3331.5597400000001</v>
      </c>
      <c r="N18" s="30">
        <v>4406.7916800000003</v>
      </c>
    </row>
    <row r="19" spans="1:14" ht="13.8" thickBot="1">
      <c r="A19" s="101"/>
      <c r="B19" s="102"/>
      <c r="C19" s="111">
        <v>2012</v>
      </c>
      <c r="D19" s="22"/>
      <c r="E19" s="22"/>
      <c r="F19" s="22"/>
      <c r="G19" s="22"/>
      <c r="H19" s="22"/>
      <c r="I19" s="22"/>
      <c r="J19" s="22"/>
      <c r="K19" s="22"/>
      <c r="L19" s="22"/>
      <c r="M19" s="60">
        <v>928.17791999999906</v>
      </c>
      <c r="N19" s="30">
        <v>928.17791999999906</v>
      </c>
    </row>
    <row r="20" spans="1:14" ht="13.8" thickTop="1">
      <c r="A20" s="101"/>
      <c r="B20" s="111" t="s">
        <v>4</v>
      </c>
      <c r="C20" s="111"/>
      <c r="D20" s="32">
        <v>39607.459190000009</v>
      </c>
      <c r="E20" s="32">
        <v>42619.771200000003</v>
      </c>
      <c r="F20" s="32">
        <v>43248.226499997792</v>
      </c>
      <c r="G20" s="32">
        <v>43206.881760001175</v>
      </c>
      <c r="H20" s="32">
        <v>44536.309089999791</v>
      </c>
      <c r="I20" s="32">
        <v>44043.753509998787</v>
      </c>
      <c r="J20" s="32">
        <v>44208.106170000072</v>
      </c>
      <c r="K20" s="32">
        <v>43109.650840000388</v>
      </c>
      <c r="L20" s="32">
        <v>42855.908559999225</v>
      </c>
      <c r="M20" s="32">
        <v>42699.163090000206</v>
      </c>
      <c r="N20" s="30"/>
    </row>
    <row r="21" spans="1:14">
      <c r="A21" s="114"/>
      <c r="B21" s="114"/>
      <c r="C21" s="11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0"/>
    </row>
    <row r="22" spans="1:14">
      <c r="A22" s="114"/>
      <c r="B22" s="102" t="s">
        <v>99</v>
      </c>
      <c r="C22" s="10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30"/>
    </row>
    <row r="23" spans="1:14">
      <c r="A23" s="114"/>
      <c r="B23" s="102"/>
      <c r="C23" s="111" t="s">
        <v>172</v>
      </c>
      <c r="D23" s="59">
        <v>15906.541450000015</v>
      </c>
      <c r="E23" s="59">
        <v>5096.0079599999972</v>
      </c>
      <c r="F23" s="59">
        <v>-9015.2202099999977</v>
      </c>
      <c r="G23" s="59">
        <v>-15459.233560000022</v>
      </c>
      <c r="H23" s="59">
        <v>-14529.785683412831</v>
      </c>
      <c r="I23" s="59">
        <v>-16202.233382090262</v>
      </c>
      <c r="J23" s="59">
        <v>-12288.209819911657</v>
      </c>
      <c r="K23" s="59">
        <v>-10675.36779242571</v>
      </c>
      <c r="L23" s="59">
        <v>10670.320000000011</v>
      </c>
      <c r="M23" s="59">
        <v>-4262.0207469769484</v>
      </c>
      <c r="N23" s="30"/>
    </row>
    <row r="24" spans="1:14">
      <c r="A24" s="114"/>
      <c r="B24" s="102"/>
      <c r="C24" s="111">
        <v>2003</v>
      </c>
      <c r="D24" s="59">
        <v>1691.29792</v>
      </c>
      <c r="E24" s="59">
        <v>7982.0270799999989</v>
      </c>
      <c r="F24" s="59">
        <v>4319.1459999999997</v>
      </c>
      <c r="G24" s="59">
        <v>-341.98499999999996</v>
      </c>
      <c r="H24" s="59">
        <v>-352.59497449658016</v>
      </c>
      <c r="I24" s="59">
        <v>-233.03833792643957</v>
      </c>
      <c r="J24" s="59">
        <v>-1254.7456875769806</v>
      </c>
      <c r="K24" s="59">
        <v>52.688000000000457</v>
      </c>
      <c r="L24" s="59">
        <v>686.74099999999976</v>
      </c>
      <c r="M24" s="59">
        <v>4.0191785374121949</v>
      </c>
      <c r="N24" s="30">
        <v>12553.555178537408</v>
      </c>
    </row>
    <row r="25" spans="1:14">
      <c r="A25" s="114"/>
      <c r="B25" s="102"/>
      <c r="C25" s="111">
        <v>2004</v>
      </c>
      <c r="D25" s="19"/>
      <c r="E25" s="59">
        <v>1915.4349999999999</v>
      </c>
      <c r="F25" s="59">
        <v>12704.875</v>
      </c>
      <c r="G25" s="59">
        <v>2709.72</v>
      </c>
      <c r="H25" s="59">
        <v>-100.92000000000013</v>
      </c>
      <c r="I25" s="59">
        <v>-527.79699999999968</v>
      </c>
      <c r="J25" s="59">
        <v>-1763.6190000000006</v>
      </c>
      <c r="K25" s="59">
        <v>-1166.4091999999996</v>
      </c>
      <c r="L25" s="64">
        <v>-80.38</v>
      </c>
      <c r="M25" s="59">
        <v>443.85928068439011</v>
      </c>
      <c r="N25" s="30">
        <v>14134.764080684388</v>
      </c>
    </row>
    <row r="26" spans="1:14">
      <c r="A26" s="114"/>
      <c r="B26" s="102"/>
      <c r="C26" s="111">
        <v>2005</v>
      </c>
      <c r="D26" s="19"/>
      <c r="E26" s="19"/>
      <c r="F26" s="59">
        <v>2746.3609999999999</v>
      </c>
      <c r="G26" s="59">
        <v>9114.7929999999997</v>
      </c>
      <c r="H26" s="59">
        <v>5138.4909761040008</v>
      </c>
      <c r="I26" s="59">
        <v>1367.2220107600001</v>
      </c>
      <c r="J26" s="59">
        <v>-543.0192362639998</v>
      </c>
      <c r="K26" s="59">
        <v>-3013.8407078</v>
      </c>
      <c r="L26" s="64">
        <v>-625.70100000000082</v>
      </c>
      <c r="M26" s="59">
        <v>15.681669800082055</v>
      </c>
      <c r="N26" s="30">
        <v>14199.987712600079</v>
      </c>
    </row>
    <row r="27" spans="1:14">
      <c r="A27" s="114"/>
      <c r="B27" s="102"/>
      <c r="C27" s="111">
        <v>2006</v>
      </c>
      <c r="D27" s="19"/>
      <c r="E27" s="19"/>
      <c r="F27" s="19"/>
      <c r="G27" s="59">
        <v>1798.242</v>
      </c>
      <c r="H27" s="59">
        <v>9412.1373457560003</v>
      </c>
      <c r="I27" s="59">
        <v>4364.1106542319994</v>
      </c>
      <c r="J27" s="59">
        <v>-1541.0410172500001</v>
      </c>
      <c r="K27" s="59">
        <v>335.06107599999973</v>
      </c>
      <c r="L27" s="64">
        <v>1267.0869999999998</v>
      </c>
      <c r="M27" s="59">
        <v>652.17774652553214</v>
      </c>
      <c r="N27" s="30">
        <v>16287.774805263532</v>
      </c>
    </row>
    <row r="28" spans="1:14">
      <c r="A28" s="114"/>
      <c r="B28" s="102"/>
      <c r="C28" s="111">
        <v>2007</v>
      </c>
      <c r="D28" s="19"/>
      <c r="E28" s="19"/>
      <c r="F28" s="19"/>
      <c r="G28" s="19"/>
      <c r="H28" s="59">
        <v>2243.6135048779897</v>
      </c>
      <c r="I28" s="59">
        <v>7168.9559128847795</v>
      </c>
      <c r="J28" s="59">
        <v>4603.5166480441603</v>
      </c>
      <c r="K28" s="59">
        <v>1098.4155708260594</v>
      </c>
      <c r="L28" s="64">
        <v>-170.54299999999898</v>
      </c>
      <c r="M28" s="59">
        <v>137.3039820228941</v>
      </c>
      <c r="N28" s="30">
        <v>15081.262618655883</v>
      </c>
    </row>
    <row r="29" spans="1:14">
      <c r="A29" s="114"/>
      <c r="B29" s="102"/>
      <c r="C29" s="111">
        <v>2008</v>
      </c>
      <c r="D29" s="25"/>
      <c r="E29" s="25"/>
      <c r="F29" s="25"/>
      <c r="G29" s="25"/>
      <c r="H29" s="25"/>
      <c r="I29" s="59">
        <v>720.11750000000006</v>
      </c>
      <c r="J29" s="59">
        <v>7992.3150913559994</v>
      </c>
      <c r="K29" s="59">
        <v>3912.4474817240002</v>
      </c>
      <c r="L29" s="59">
        <v>545.01599999999996</v>
      </c>
      <c r="M29" s="59">
        <v>1442.4861689914781</v>
      </c>
      <c r="N29" s="30">
        <v>14612.382242071477</v>
      </c>
    </row>
    <row r="30" spans="1:14">
      <c r="A30" s="114"/>
      <c r="B30" s="102"/>
      <c r="C30" s="111">
        <v>2009</v>
      </c>
      <c r="D30" s="25"/>
      <c r="E30" s="25"/>
      <c r="F30" s="25"/>
      <c r="G30" s="25"/>
      <c r="H30" s="25"/>
      <c r="I30" s="25"/>
      <c r="J30" s="59">
        <v>1739.481</v>
      </c>
      <c r="K30" s="59">
        <v>6178.9610229999998</v>
      </c>
      <c r="L30" s="59">
        <v>-52.160000000000082</v>
      </c>
      <c r="M30" s="59">
        <v>-255.95170993837903</v>
      </c>
      <c r="N30" s="30">
        <v>7610.3303130616205</v>
      </c>
    </row>
    <row r="31" spans="1:14">
      <c r="A31" s="114"/>
      <c r="B31" s="102"/>
      <c r="C31" s="111">
        <v>2010</v>
      </c>
      <c r="D31" s="25"/>
      <c r="E31" s="25"/>
      <c r="F31" s="25"/>
      <c r="G31" s="25"/>
      <c r="H31" s="25"/>
      <c r="I31" s="25"/>
      <c r="J31" s="25"/>
      <c r="K31" s="59">
        <v>1322.711</v>
      </c>
      <c r="L31" s="59">
        <v>6707.567</v>
      </c>
      <c r="M31" s="59">
        <v>3443.7502844847613</v>
      </c>
      <c r="N31" s="30">
        <v>11474.028284484761</v>
      </c>
    </row>
    <row r="32" spans="1:14">
      <c r="A32" s="114"/>
      <c r="B32" s="102"/>
      <c r="C32" s="111">
        <v>2011</v>
      </c>
      <c r="D32" s="25"/>
      <c r="E32" s="25"/>
      <c r="F32" s="25"/>
      <c r="G32" s="25"/>
      <c r="H32" s="25"/>
      <c r="I32" s="25"/>
      <c r="J32" s="25"/>
      <c r="K32" s="25"/>
      <c r="L32" s="59">
        <v>748.31399999999996</v>
      </c>
      <c r="M32" s="59">
        <v>4610.4729135245079</v>
      </c>
      <c r="N32" s="30">
        <v>5358.7869135245082</v>
      </c>
    </row>
    <row r="33" spans="1:14" ht="13.8" thickBot="1">
      <c r="A33" s="114"/>
      <c r="B33" s="102"/>
      <c r="C33" s="111">
        <v>2012</v>
      </c>
      <c r="D33" s="22"/>
      <c r="E33" s="22"/>
      <c r="F33" s="22"/>
      <c r="G33" s="22"/>
      <c r="H33" s="22"/>
      <c r="I33" s="22"/>
      <c r="J33" s="22"/>
      <c r="K33" s="22"/>
      <c r="L33" s="22"/>
      <c r="M33" s="60">
        <v>821.39223241317313</v>
      </c>
      <c r="N33" s="30"/>
    </row>
    <row r="34" spans="1:14" ht="13.8" thickTop="1">
      <c r="A34" s="114"/>
      <c r="B34" s="111" t="s">
        <v>4</v>
      </c>
      <c r="C34" s="111"/>
      <c r="D34" s="32">
        <v>17597.839370000016</v>
      </c>
      <c r="E34" s="32">
        <v>14993.470039999995</v>
      </c>
      <c r="F34" s="32">
        <v>10755.161790000002</v>
      </c>
      <c r="G34" s="32">
        <v>-2178.4635600000238</v>
      </c>
      <c r="H34" s="32">
        <v>1810.9411688285791</v>
      </c>
      <c r="I34" s="32">
        <v>-3342.6626421399214</v>
      </c>
      <c r="J34" s="32">
        <v>-3055.3220216024793</v>
      </c>
      <c r="K34" s="32">
        <v>-1955.3335486756507</v>
      </c>
      <c r="L34" s="32">
        <v>19696.26100000001</v>
      </c>
      <c r="M34" s="32">
        <v>7053.1710000689036</v>
      </c>
      <c r="N34" s="30"/>
    </row>
    <row r="35" spans="1:14" s="7" customFormat="1">
      <c r="A35" s="114"/>
      <c r="B35" s="102"/>
      <c r="C35" s="10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30"/>
    </row>
    <row r="36" spans="1:14" s="7" customFormat="1">
      <c r="A36" s="114"/>
      <c r="B36" s="102" t="s">
        <v>139</v>
      </c>
      <c r="C36" s="10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30"/>
    </row>
    <row r="37" spans="1:14" s="7" customFormat="1">
      <c r="A37" s="114"/>
      <c r="B37" s="102"/>
      <c r="C37" s="111" t="s">
        <v>172</v>
      </c>
      <c r="D37" s="59">
        <v>2562</v>
      </c>
      <c r="E37" s="59">
        <v>1518</v>
      </c>
      <c r="F37" s="59">
        <v>1016</v>
      </c>
      <c r="G37" s="59">
        <v>1101</v>
      </c>
      <c r="H37" s="59">
        <v>999</v>
      </c>
      <c r="I37" s="59">
        <v>756</v>
      </c>
      <c r="J37" s="59">
        <v>823</v>
      </c>
      <c r="K37" s="59">
        <v>656</v>
      </c>
      <c r="L37" s="59">
        <v>347</v>
      </c>
      <c r="M37" s="59">
        <v>321</v>
      </c>
      <c r="N37" s="30"/>
    </row>
    <row r="38" spans="1:14" s="7" customFormat="1">
      <c r="A38" s="114"/>
      <c r="B38" s="102"/>
      <c r="C38" s="111">
        <v>2003</v>
      </c>
      <c r="D38" s="59">
        <v>1211</v>
      </c>
      <c r="E38" s="59">
        <v>1599</v>
      </c>
      <c r="F38" s="59">
        <v>213</v>
      </c>
      <c r="G38" s="59">
        <v>81</v>
      </c>
      <c r="H38" s="59">
        <v>76</v>
      </c>
      <c r="I38" s="59">
        <v>45</v>
      </c>
      <c r="J38" s="59">
        <v>39</v>
      </c>
      <c r="K38" s="59">
        <v>50</v>
      </c>
      <c r="L38" s="59">
        <v>18</v>
      </c>
      <c r="M38" s="59">
        <v>17</v>
      </c>
      <c r="N38" s="30">
        <v>3349</v>
      </c>
    </row>
    <row r="39" spans="1:14" s="7" customFormat="1">
      <c r="A39" s="114"/>
      <c r="B39" s="102"/>
      <c r="C39" s="111">
        <v>2004</v>
      </c>
      <c r="D39" s="19"/>
      <c r="E39" s="59">
        <v>1376</v>
      </c>
      <c r="F39" s="59">
        <v>1527</v>
      </c>
      <c r="G39" s="59">
        <v>196</v>
      </c>
      <c r="H39" s="59">
        <v>97</v>
      </c>
      <c r="I39" s="59">
        <v>51</v>
      </c>
      <c r="J39" s="59">
        <v>17</v>
      </c>
      <c r="K39" s="59">
        <v>38</v>
      </c>
      <c r="L39" s="64">
        <v>11</v>
      </c>
      <c r="M39" s="59">
        <v>29</v>
      </c>
      <c r="N39" s="30">
        <v>3342</v>
      </c>
    </row>
    <row r="40" spans="1:14" s="7" customFormat="1">
      <c r="A40" s="114"/>
      <c r="B40" s="102"/>
      <c r="C40" s="111">
        <v>2005</v>
      </c>
      <c r="D40" s="19"/>
      <c r="E40" s="19"/>
      <c r="F40" s="59">
        <v>1607</v>
      </c>
      <c r="G40" s="59">
        <v>1598</v>
      </c>
      <c r="H40" s="59">
        <v>190</v>
      </c>
      <c r="I40" s="59">
        <v>65</v>
      </c>
      <c r="J40" s="59">
        <v>50</v>
      </c>
      <c r="K40" s="59">
        <v>15</v>
      </c>
      <c r="L40" s="64">
        <v>11</v>
      </c>
      <c r="M40" s="59">
        <v>22</v>
      </c>
      <c r="N40" s="30">
        <v>3558</v>
      </c>
    </row>
    <row r="41" spans="1:14" s="7" customFormat="1">
      <c r="A41" s="114"/>
      <c r="B41" s="102"/>
      <c r="C41" s="111">
        <v>2006</v>
      </c>
      <c r="D41" s="19"/>
      <c r="E41" s="19"/>
      <c r="F41" s="19"/>
      <c r="G41" s="59">
        <v>1538</v>
      </c>
      <c r="H41" s="59">
        <v>1288</v>
      </c>
      <c r="I41" s="59">
        <v>153</v>
      </c>
      <c r="J41" s="59">
        <v>76</v>
      </c>
      <c r="K41" s="59">
        <v>37</v>
      </c>
      <c r="L41" s="64">
        <v>28</v>
      </c>
      <c r="M41" s="59">
        <v>16</v>
      </c>
      <c r="N41" s="30">
        <v>3136</v>
      </c>
    </row>
    <row r="42" spans="1:14" s="7" customFormat="1">
      <c r="A42" s="114"/>
      <c r="B42" s="102"/>
      <c r="C42" s="111">
        <v>2007</v>
      </c>
      <c r="D42" s="19"/>
      <c r="E42" s="19"/>
      <c r="F42" s="19"/>
      <c r="G42" s="19"/>
      <c r="H42" s="59">
        <v>1549</v>
      </c>
      <c r="I42" s="59">
        <v>1242</v>
      </c>
      <c r="J42" s="59">
        <v>198</v>
      </c>
      <c r="K42" s="59">
        <v>45</v>
      </c>
      <c r="L42" s="64">
        <v>12</v>
      </c>
      <c r="M42" s="59">
        <v>16</v>
      </c>
      <c r="N42" s="30">
        <v>3062</v>
      </c>
    </row>
    <row r="43" spans="1:14" s="7" customFormat="1">
      <c r="A43" s="114"/>
      <c r="B43" s="102"/>
      <c r="C43" s="111">
        <v>2008</v>
      </c>
      <c r="D43" s="25"/>
      <c r="E43" s="25"/>
      <c r="F43" s="25"/>
      <c r="G43" s="25"/>
      <c r="H43" s="25"/>
      <c r="I43" s="59">
        <v>1260</v>
      </c>
      <c r="J43" s="59">
        <v>1220</v>
      </c>
      <c r="K43" s="59">
        <v>205</v>
      </c>
      <c r="L43" s="59">
        <v>28</v>
      </c>
      <c r="M43" s="59">
        <v>33</v>
      </c>
      <c r="N43" s="30">
        <v>2746</v>
      </c>
    </row>
    <row r="44" spans="1:14" s="7" customFormat="1">
      <c r="A44" s="114"/>
      <c r="B44" s="102"/>
      <c r="C44" s="111">
        <v>2009</v>
      </c>
      <c r="D44" s="25"/>
      <c r="E44" s="25"/>
      <c r="F44" s="25"/>
      <c r="G44" s="25"/>
      <c r="H44" s="25"/>
      <c r="I44" s="25"/>
      <c r="J44" s="59">
        <v>1017</v>
      </c>
      <c r="K44" s="59">
        <v>955</v>
      </c>
      <c r="L44" s="59">
        <v>115</v>
      </c>
      <c r="M44" s="59">
        <v>41</v>
      </c>
      <c r="N44" s="30">
        <v>2128</v>
      </c>
    </row>
    <row r="45" spans="1:14" s="7" customFormat="1">
      <c r="A45" s="114"/>
      <c r="B45" s="102"/>
      <c r="C45" s="111">
        <v>2010</v>
      </c>
      <c r="D45" s="25"/>
      <c r="E45" s="25"/>
      <c r="F45" s="25"/>
      <c r="G45" s="25"/>
      <c r="H45" s="25"/>
      <c r="I45" s="25"/>
      <c r="J45" s="25"/>
      <c r="K45" s="59">
        <v>997</v>
      </c>
      <c r="L45" s="59">
        <v>948</v>
      </c>
      <c r="M45" s="59">
        <v>133</v>
      </c>
      <c r="N45" s="30">
        <v>2078</v>
      </c>
    </row>
    <row r="46" spans="1:14" s="7" customFormat="1">
      <c r="A46" s="114"/>
      <c r="B46" s="102"/>
      <c r="C46" s="111">
        <v>2011</v>
      </c>
      <c r="D46" s="25"/>
      <c r="E46" s="25"/>
      <c r="F46" s="25"/>
      <c r="G46" s="25"/>
      <c r="H46" s="25"/>
      <c r="I46" s="25"/>
      <c r="J46" s="25"/>
      <c r="K46" s="25"/>
      <c r="L46" s="59">
        <v>930</v>
      </c>
      <c r="M46" s="59">
        <v>978</v>
      </c>
      <c r="N46" s="30">
        <v>1908</v>
      </c>
    </row>
    <row r="47" spans="1:14" s="7" customFormat="1" ht="13.8" thickBot="1">
      <c r="A47" s="114"/>
      <c r="B47" s="102"/>
      <c r="C47" s="111">
        <v>2012</v>
      </c>
      <c r="D47" s="22"/>
      <c r="E47" s="22"/>
      <c r="F47" s="22"/>
      <c r="G47" s="22"/>
      <c r="H47" s="22"/>
      <c r="I47" s="22"/>
      <c r="J47" s="22"/>
      <c r="K47" s="22"/>
      <c r="L47" s="22"/>
      <c r="M47" s="60">
        <v>1035</v>
      </c>
      <c r="N47" s="30"/>
    </row>
    <row r="48" spans="1:14" ht="13.8" thickTop="1">
      <c r="A48" s="114"/>
      <c r="B48" s="90" t="s">
        <v>4</v>
      </c>
      <c r="C48" s="90"/>
      <c r="D48" s="36">
        <v>3773</v>
      </c>
      <c r="E48" s="36">
        <v>4493</v>
      </c>
      <c r="F48" s="36">
        <v>4363</v>
      </c>
      <c r="G48" s="36">
        <v>4514</v>
      </c>
      <c r="H48" s="36">
        <v>4199</v>
      </c>
      <c r="I48" s="36">
        <v>3572</v>
      </c>
      <c r="J48" s="36">
        <v>3440</v>
      </c>
      <c r="K48" s="36">
        <v>2998</v>
      </c>
      <c r="L48" s="36">
        <v>2448</v>
      </c>
      <c r="M48" s="36">
        <v>2641</v>
      </c>
      <c r="N48" s="86"/>
    </row>
    <row r="49" spans="1:14">
      <c r="A49" s="114"/>
      <c r="B49" s="102"/>
      <c r="C49" s="102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5"/>
    </row>
    <row r="50" spans="1:14">
      <c r="A50" s="114"/>
      <c r="B50" s="102"/>
      <c r="C50" s="102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5"/>
    </row>
    <row r="51" spans="1:14" ht="15.6">
      <c r="A51" s="154" t="s">
        <v>358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>
      <c r="A52" s="145" t="s">
        <v>331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4" spans="1:14">
      <c r="A54" s="165" t="s">
        <v>197</v>
      </c>
      <c r="B54" s="166"/>
      <c r="C54" s="166"/>
      <c r="D54" s="191" t="s">
        <v>198</v>
      </c>
      <c r="E54" s="189"/>
      <c r="F54" s="189"/>
      <c r="G54" s="189"/>
      <c r="H54" s="189"/>
      <c r="I54" s="189"/>
      <c r="J54" s="189"/>
      <c r="K54" s="189"/>
      <c r="L54" s="189"/>
      <c r="M54" s="189"/>
      <c r="N54" s="190"/>
    </row>
    <row r="55" spans="1:14">
      <c r="A55" s="167"/>
      <c r="B55" s="166"/>
      <c r="C55" s="166"/>
      <c r="D55" s="170">
        <f t="shared" ref="D55" si="1">E55-1</f>
        <v>2003</v>
      </c>
      <c r="E55" s="170">
        <f t="shared" ref="E55" si="2">F55-1</f>
        <v>2004</v>
      </c>
      <c r="F55" s="170">
        <f t="shared" ref="F55" si="3">G55-1</f>
        <v>2005</v>
      </c>
      <c r="G55" s="170">
        <f t="shared" ref="G55" si="4">H55-1</f>
        <v>2006</v>
      </c>
      <c r="H55" s="170">
        <f t="shared" ref="H55" si="5">I55-1</f>
        <v>2007</v>
      </c>
      <c r="I55" s="170">
        <f t="shared" ref="I55" si="6">J55-1</f>
        <v>2008</v>
      </c>
      <c r="J55" s="170">
        <f t="shared" ref="J55" si="7">K55-1</f>
        <v>2009</v>
      </c>
      <c r="K55" s="170">
        <f>L55-1</f>
        <v>2010</v>
      </c>
      <c r="L55" s="170">
        <v>2011</v>
      </c>
      <c r="M55" s="170">
        <v>2012</v>
      </c>
      <c r="N55" s="179" t="s">
        <v>189</v>
      </c>
    </row>
    <row r="56" spans="1:14">
      <c r="A56" s="8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9"/>
    </row>
    <row r="57" spans="1:14">
      <c r="A57" s="131" t="s">
        <v>319</v>
      </c>
      <c r="B57" s="132"/>
      <c r="C57" s="132"/>
      <c r="D57" s="121"/>
      <c r="E57" s="121"/>
      <c r="F57" s="121"/>
      <c r="G57" s="121"/>
      <c r="H57" s="121"/>
      <c r="I57" s="121"/>
      <c r="J57" s="10"/>
      <c r="K57" s="10"/>
      <c r="L57" s="10"/>
      <c r="M57" s="10"/>
      <c r="N57" s="107"/>
    </row>
    <row r="58" spans="1:14">
      <c r="A58" s="99"/>
      <c r="B58" s="132" t="s">
        <v>232</v>
      </c>
      <c r="C58" s="13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7"/>
    </row>
    <row r="59" spans="1:14">
      <c r="A59" s="101"/>
      <c r="B59" s="102"/>
      <c r="C59" s="111" t="s">
        <v>172</v>
      </c>
      <c r="D59" s="59">
        <v>38813.987340000007</v>
      </c>
      <c r="E59" s="59">
        <v>38020.934830000006</v>
      </c>
      <c r="F59" s="59">
        <v>34871.422049997789</v>
      </c>
      <c r="G59" s="59">
        <v>31257.629640001171</v>
      </c>
      <c r="H59" s="59">
        <v>30192.302339999791</v>
      </c>
      <c r="I59" s="59">
        <v>27692.890469998791</v>
      </c>
      <c r="J59" s="59">
        <v>27173.686750000063</v>
      </c>
      <c r="K59" s="59">
        <v>26269.229260000415</v>
      </c>
      <c r="L59" s="59">
        <v>25294.337339999216</v>
      </c>
      <c r="M59" s="59">
        <v>24855.541700000198</v>
      </c>
      <c r="N59" s="26"/>
    </row>
    <row r="60" spans="1:14">
      <c r="A60" s="101"/>
      <c r="B60" s="102"/>
      <c r="C60" s="111">
        <v>2003</v>
      </c>
      <c r="D60" s="59">
        <v>793.4718499999999</v>
      </c>
      <c r="E60" s="59">
        <v>3529.7365200000004</v>
      </c>
      <c r="F60" s="59">
        <v>3023.4482699999994</v>
      </c>
      <c r="G60" s="59">
        <v>2362.9231600000007</v>
      </c>
      <c r="H60" s="59">
        <v>2020.4486099999997</v>
      </c>
      <c r="I60" s="59">
        <v>1439.8856699999999</v>
      </c>
      <c r="J60" s="59">
        <v>1108.9477700000009</v>
      </c>
      <c r="K60" s="59">
        <v>1185.9769899999951</v>
      </c>
      <c r="L60" s="59">
        <v>1354.5769299999979</v>
      </c>
      <c r="M60" s="59">
        <v>1124.9433000000013</v>
      </c>
      <c r="N60" s="30">
        <v>17944.359069999995</v>
      </c>
    </row>
    <row r="61" spans="1:14">
      <c r="A61" s="101"/>
      <c r="B61" s="102"/>
      <c r="C61" s="111">
        <v>2004</v>
      </c>
      <c r="D61" s="123"/>
      <c r="E61" s="59">
        <v>1069.0998499999998</v>
      </c>
      <c r="F61" s="59">
        <v>4114.1257799999985</v>
      </c>
      <c r="G61" s="59">
        <v>3670.7799000000009</v>
      </c>
      <c r="H61" s="59">
        <v>2780.2826600000008</v>
      </c>
      <c r="I61" s="59">
        <v>2606.1254200000008</v>
      </c>
      <c r="J61" s="59">
        <v>2022.6053700000002</v>
      </c>
      <c r="K61" s="59">
        <v>1401.8393299999923</v>
      </c>
      <c r="L61" s="64">
        <v>1031.3413299999979</v>
      </c>
      <c r="M61" s="59">
        <v>1202.3012600000022</v>
      </c>
      <c r="N61" s="30">
        <v>19898.500899999995</v>
      </c>
    </row>
    <row r="62" spans="1:14">
      <c r="A62" s="101"/>
      <c r="B62" s="102"/>
      <c r="C62" s="111">
        <v>2005</v>
      </c>
      <c r="D62" s="123"/>
      <c r="E62" s="123"/>
      <c r="F62" s="59">
        <v>1239.2303999999999</v>
      </c>
      <c r="G62" s="59">
        <v>4543.1949300000015</v>
      </c>
      <c r="H62" s="59">
        <v>4263.6435199999996</v>
      </c>
      <c r="I62" s="59">
        <v>3639.7593599999941</v>
      </c>
      <c r="J62" s="59">
        <v>2698.5301400000062</v>
      </c>
      <c r="K62" s="59">
        <v>1767.9260099999954</v>
      </c>
      <c r="L62" s="64">
        <v>1554.8144600000001</v>
      </c>
      <c r="M62" s="59">
        <v>1368.168029999998</v>
      </c>
      <c r="N62" s="30">
        <v>21075.266849999996</v>
      </c>
    </row>
    <row r="63" spans="1:14">
      <c r="A63" s="101"/>
      <c r="B63" s="102"/>
      <c r="C63" s="111">
        <v>2006</v>
      </c>
      <c r="D63" s="123"/>
      <c r="E63" s="123"/>
      <c r="F63" s="123"/>
      <c r="G63" s="59">
        <v>1372.3541299999999</v>
      </c>
      <c r="H63" s="59">
        <v>4274.2356599999994</v>
      </c>
      <c r="I63" s="59">
        <v>3601.5557399999989</v>
      </c>
      <c r="J63" s="59">
        <v>2851.9295199999997</v>
      </c>
      <c r="K63" s="59">
        <v>2255.1233399999974</v>
      </c>
      <c r="L63" s="64">
        <v>1990.5506800000021</v>
      </c>
      <c r="M63" s="59">
        <v>1547.0972199999987</v>
      </c>
      <c r="N63" s="30">
        <v>17892.846289999994</v>
      </c>
    </row>
    <row r="64" spans="1:14">
      <c r="A64" s="99"/>
      <c r="B64" s="102"/>
      <c r="C64" s="111">
        <v>2007</v>
      </c>
      <c r="D64" s="123"/>
      <c r="E64" s="123"/>
      <c r="F64" s="123"/>
      <c r="G64" s="123"/>
      <c r="H64" s="59">
        <v>1005.3963000000001</v>
      </c>
      <c r="I64" s="59">
        <v>3882.0550100000014</v>
      </c>
      <c r="J64" s="59">
        <v>3595.1126899999986</v>
      </c>
      <c r="K64" s="59">
        <v>2802.598390000001</v>
      </c>
      <c r="L64" s="64">
        <v>2056.3715999999972</v>
      </c>
      <c r="M64" s="59">
        <v>1632.5556500000007</v>
      </c>
      <c r="N64" s="30">
        <v>14974.089639999998</v>
      </c>
    </row>
    <row r="65" spans="1:14">
      <c r="A65" s="101"/>
      <c r="B65" s="102"/>
      <c r="C65" s="111">
        <v>2008</v>
      </c>
      <c r="D65" s="125"/>
      <c r="E65" s="125"/>
      <c r="F65" s="125"/>
      <c r="G65" s="125"/>
      <c r="H65" s="125"/>
      <c r="I65" s="59">
        <v>1181.4818400000001</v>
      </c>
      <c r="J65" s="59">
        <v>3797.0956099999999</v>
      </c>
      <c r="K65" s="59">
        <v>3184.3554600000007</v>
      </c>
      <c r="L65" s="59">
        <v>2546.2858400000009</v>
      </c>
      <c r="M65" s="59">
        <v>2040.033979999999</v>
      </c>
      <c r="N65" s="30">
        <v>12749.25273</v>
      </c>
    </row>
    <row r="66" spans="1:14">
      <c r="A66" s="101"/>
      <c r="B66" s="102"/>
      <c r="C66" s="111">
        <v>2009</v>
      </c>
      <c r="D66" s="125"/>
      <c r="E66" s="125"/>
      <c r="F66" s="125"/>
      <c r="G66" s="125"/>
      <c r="H66" s="125"/>
      <c r="I66" s="125"/>
      <c r="J66" s="59">
        <v>960.19832000000008</v>
      </c>
      <c r="K66" s="59">
        <v>3108.8950799999966</v>
      </c>
      <c r="L66" s="59">
        <v>2424.8538400000034</v>
      </c>
      <c r="M66" s="59">
        <v>1777.089930000001</v>
      </c>
      <c r="N66" s="30">
        <v>8271.0371699999996</v>
      </c>
    </row>
    <row r="67" spans="1:14">
      <c r="A67" s="101"/>
      <c r="B67" s="102"/>
      <c r="C67" s="111">
        <v>2010</v>
      </c>
      <c r="D67" s="125"/>
      <c r="E67" s="125"/>
      <c r="F67" s="125"/>
      <c r="G67" s="125"/>
      <c r="H67" s="125"/>
      <c r="I67" s="125"/>
      <c r="J67" s="125"/>
      <c r="K67" s="59">
        <v>1133.7069799999999</v>
      </c>
      <c r="L67" s="59">
        <v>3527.5445999999997</v>
      </c>
      <c r="M67" s="59">
        <v>2891.69436</v>
      </c>
      <c r="N67" s="30">
        <v>7552.9459399999996</v>
      </c>
    </row>
    <row r="68" spans="1:14">
      <c r="A68" s="101"/>
      <c r="B68" s="102"/>
      <c r="C68" s="111">
        <v>2011</v>
      </c>
      <c r="D68" s="125"/>
      <c r="E68" s="125"/>
      <c r="F68" s="125"/>
      <c r="G68" s="125"/>
      <c r="H68" s="125"/>
      <c r="I68" s="125"/>
      <c r="J68" s="125"/>
      <c r="K68" s="125"/>
      <c r="L68" s="59">
        <v>1075.2319399999999</v>
      </c>
      <c r="M68" s="59">
        <v>3331.5597400000001</v>
      </c>
      <c r="N68" s="30">
        <v>4406.7916800000003</v>
      </c>
    </row>
    <row r="69" spans="1:14" ht="13.8" thickBot="1">
      <c r="A69" s="101"/>
      <c r="B69" s="102"/>
      <c r="C69" s="111">
        <v>2012</v>
      </c>
      <c r="D69" s="124"/>
      <c r="E69" s="124"/>
      <c r="F69" s="124"/>
      <c r="G69" s="124"/>
      <c r="H69" s="124"/>
      <c r="I69" s="124"/>
      <c r="J69" s="124"/>
      <c r="K69" s="124"/>
      <c r="L69" s="124"/>
      <c r="M69" s="60">
        <v>928.17791999999906</v>
      </c>
      <c r="N69" s="30">
        <v>928.17791999999906</v>
      </c>
    </row>
    <row r="70" spans="1:14" ht="13.8" thickTop="1">
      <c r="A70" s="101"/>
      <c r="B70" s="145" t="s">
        <v>189</v>
      </c>
      <c r="C70" s="145"/>
      <c r="D70" s="126">
        <v>39607.459190000009</v>
      </c>
      <c r="E70" s="126">
        <v>42619.771200000003</v>
      </c>
      <c r="F70" s="126">
        <v>43248.226499997792</v>
      </c>
      <c r="G70" s="126">
        <v>43206.881760001175</v>
      </c>
      <c r="H70" s="126">
        <v>44536.309089999791</v>
      </c>
      <c r="I70" s="126">
        <v>44043.753509998787</v>
      </c>
      <c r="J70" s="126">
        <v>44208.106170000072</v>
      </c>
      <c r="K70" s="126">
        <v>43109.650840000388</v>
      </c>
      <c r="L70" s="126">
        <v>42855.908559999225</v>
      </c>
      <c r="M70" s="126">
        <v>42699.163090000206</v>
      </c>
      <c r="N70" s="30"/>
    </row>
    <row r="71" spans="1:14">
      <c r="A71" s="114"/>
      <c r="B71" s="114"/>
      <c r="C71" s="11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30"/>
    </row>
    <row r="72" spans="1:14">
      <c r="A72" s="114"/>
      <c r="B72" s="132" t="s">
        <v>320</v>
      </c>
      <c r="C72" s="13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30"/>
    </row>
    <row r="73" spans="1:14">
      <c r="A73" s="114"/>
      <c r="B73" s="102"/>
      <c r="C73" s="111" t="s">
        <v>172</v>
      </c>
      <c r="D73" s="59">
        <v>15906.541450000015</v>
      </c>
      <c r="E73" s="59">
        <v>5096.0079599999972</v>
      </c>
      <c r="F73" s="59">
        <v>-9015.2202099999977</v>
      </c>
      <c r="G73" s="59">
        <v>-15459.233560000022</v>
      </c>
      <c r="H73" s="59">
        <v>-14529.785683412831</v>
      </c>
      <c r="I73" s="59">
        <v>-16202.233382090262</v>
      </c>
      <c r="J73" s="59">
        <v>-12288.209819911657</v>
      </c>
      <c r="K73" s="59">
        <v>-10675.36779242571</v>
      </c>
      <c r="L73" s="59">
        <v>10670.320000000011</v>
      </c>
      <c r="M73" s="59">
        <v>-4262.0207469769484</v>
      </c>
      <c r="N73" s="30"/>
    </row>
    <row r="74" spans="1:14">
      <c r="A74" s="114"/>
      <c r="B74" s="102"/>
      <c r="C74" s="111">
        <v>2003</v>
      </c>
      <c r="D74" s="59">
        <v>1691.29792</v>
      </c>
      <c r="E74" s="59">
        <v>7982.0270799999989</v>
      </c>
      <c r="F74" s="59">
        <v>4319.1459999999997</v>
      </c>
      <c r="G74" s="59">
        <v>-341.98499999999996</v>
      </c>
      <c r="H74" s="59">
        <v>-352.59497449658016</v>
      </c>
      <c r="I74" s="59">
        <v>-233.03833792643957</v>
      </c>
      <c r="J74" s="59">
        <v>-1254.7456875769806</v>
      </c>
      <c r="K74" s="59">
        <v>52.688000000000457</v>
      </c>
      <c r="L74" s="59">
        <v>686.74099999999976</v>
      </c>
      <c r="M74" s="59">
        <v>4.0191785374121949</v>
      </c>
      <c r="N74" s="30">
        <v>12553.555178537408</v>
      </c>
    </row>
    <row r="75" spans="1:14">
      <c r="A75" s="114"/>
      <c r="B75" s="102"/>
      <c r="C75" s="111">
        <v>2004</v>
      </c>
      <c r="D75" s="123"/>
      <c r="E75" s="59">
        <v>1915.4349999999999</v>
      </c>
      <c r="F75" s="59">
        <v>12704.875</v>
      </c>
      <c r="G75" s="59">
        <v>2709.72</v>
      </c>
      <c r="H75" s="59">
        <v>-100.92000000000013</v>
      </c>
      <c r="I75" s="59">
        <v>-527.79699999999968</v>
      </c>
      <c r="J75" s="59">
        <v>-1763.6190000000006</v>
      </c>
      <c r="K75" s="59">
        <v>-1166.4091999999996</v>
      </c>
      <c r="L75" s="64">
        <v>-80.38</v>
      </c>
      <c r="M75" s="59">
        <v>443.85928068439011</v>
      </c>
      <c r="N75" s="30">
        <v>14134.764080684388</v>
      </c>
    </row>
    <row r="76" spans="1:14">
      <c r="A76" s="114"/>
      <c r="B76" s="102"/>
      <c r="C76" s="111">
        <v>2005</v>
      </c>
      <c r="D76" s="123"/>
      <c r="E76" s="123"/>
      <c r="F76" s="59">
        <v>2746.3609999999999</v>
      </c>
      <c r="G76" s="59">
        <v>9114.7929999999997</v>
      </c>
      <c r="H76" s="59">
        <v>5138.4909761040008</v>
      </c>
      <c r="I76" s="59">
        <v>1367.2220107600001</v>
      </c>
      <c r="J76" s="59">
        <v>-543.0192362639998</v>
      </c>
      <c r="K76" s="59">
        <v>-3013.8407078</v>
      </c>
      <c r="L76" s="64">
        <v>-625.70100000000082</v>
      </c>
      <c r="M76" s="59">
        <v>15.681669800082055</v>
      </c>
      <c r="N76" s="30">
        <v>14199.987712600079</v>
      </c>
    </row>
    <row r="77" spans="1:14">
      <c r="A77" s="114"/>
      <c r="B77" s="102"/>
      <c r="C77" s="111">
        <v>2006</v>
      </c>
      <c r="D77" s="123"/>
      <c r="E77" s="123"/>
      <c r="F77" s="123"/>
      <c r="G77" s="59">
        <v>1798.242</v>
      </c>
      <c r="H77" s="59">
        <v>9412.1373457560003</v>
      </c>
      <c r="I77" s="59">
        <v>4364.1106542319994</v>
      </c>
      <c r="J77" s="59">
        <v>-1541.0410172500001</v>
      </c>
      <c r="K77" s="59">
        <v>335.06107599999973</v>
      </c>
      <c r="L77" s="64">
        <v>1267.0869999999998</v>
      </c>
      <c r="M77" s="59">
        <v>652.17774652553214</v>
      </c>
      <c r="N77" s="30">
        <v>16287.774805263532</v>
      </c>
    </row>
    <row r="78" spans="1:14">
      <c r="A78" s="114"/>
      <c r="B78" s="102"/>
      <c r="C78" s="111">
        <v>2007</v>
      </c>
      <c r="D78" s="123"/>
      <c r="E78" s="123"/>
      <c r="F78" s="123"/>
      <c r="G78" s="123"/>
      <c r="H78" s="59">
        <v>2243.6135048779897</v>
      </c>
      <c r="I78" s="59">
        <v>7168.9559128847795</v>
      </c>
      <c r="J78" s="59">
        <v>4603.5166480441603</v>
      </c>
      <c r="K78" s="59">
        <v>1098.4155708260594</v>
      </c>
      <c r="L78" s="64">
        <v>-170.54299999999898</v>
      </c>
      <c r="M78" s="59">
        <v>137.3039820228941</v>
      </c>
      <c r="N78" s="30">
        <v>15081.262618655883</v>
      </c>
    </row>
    <row r="79" spans="1:14">
      <c r="A79" s="114"/>
      <c r="B79" s="102"/>
      <c r="C79" s="111">
        <v>2008</v>
      </c>
      <c r="D79" s="125"/>
      <c r="E79" s="125"/>
      <c r="F79" s="125"/>
      <c r="G79" s="125"/>
      <c r="H79" s="125"/>
      <c r="I79" s="59">
        <v>720.11750000000006</v>
      </c>
      <c r="J79" s="59">
        <v>7992.3150913559994</v>
      </c>
      <c r="K79" s="59">
        <v>3912.4474817240002</v>
      </c>
      <c r="L79" s="59">
        <v>545.01599999999996</v>
      </c>
      <c r="M79" s="59">
        <v>1442.4861689914781</v>
      </c>
      <c r="N79" s="30">
        <v>14612.382242071477</v>
      </c>
    </row>
    <row r="80" spans="1:14">
      <c r="A80" s="114"/>
      <c r="B80" s="102"/>
      <c r="C80" s="111">
        <v>2009</v>
      </c>
      <c r="D80" s="125"/>
      <c r="E80" s="125"/>
      <c r="F80" s="125"/>
      <c r="G80" s="125"/>
      <c r="H80" s="125"/>
      <c r="I80" s="125"/>
      <c r="J80" s="59">
        <v>1739.481</v>
      </c>
      <c r="K80" s="59">
        <v>6178.9610229999998</v>
      </c>
      <c r="L80" s="59">
        <v>-52.160000000000082</v>
      </c>
      <c r="M80" s="59">
        <v>-255.95170993837903</v>
      </c>
      <c r="N80" s="30">
        <v>7610.3303130616205</v>
      </c>
    </row>
    <row r="81" spans="1:14">
      <c r="A81" s="114"/>
      <c r="B81" s="102"/>
      <c r="C81" s="111">
        <v>2010</v>
      </c>
      <c r="D81" s="125"/>
      <c r="E81" s="125"/>
      <c r="F81" s="125"/>
      <c r="G81" s="125"/>
      <c r="H81" s="125"/>
      <c r="I81" s="125"/>
      <c r="J81" s="125"/>
      <c r="K81" s="59">
        <v>1322.711</v>
      </c>
      <c r="L81" s="59">
        <v>6707.567</v>
      </c>
      <c r="M81" s="59">
        <v>3443.7502844847613</v>
      </c>
      <c r="N81" s="30">
        <v>11474.028284484761</v>
      </c>
    </row>
    <row r="82" spans="1:14">
      <c r="A82" s="114"/>
      <c r="B82" s="102"/>
      <c r="C82" s="111">
        <v>2011</v>
      </c>
      <c r="D82" s="125"/>
      <c r="E82" s="125"/>
      <c r="F82" s="125"/>
      <c r="G82" s="125"/>
      <c r="H82" s="125"/>
      <c r="I82" s="125"/>
      <c r="J82" s="125"/>
      <c r="K82" s="125"/>
      <c r="L82" s="59">
        <v>748.31399999999996</v>
      </c>
      <c r="M82" s="59">
        <v>4610.4729135245079</v>
      </c>
      <c r="N82" s="30">
        <v>5358.7869135245082</v>
      </c>
    </row>
    <row r="83" spans="1:14" ht="13.8" thickBot="1">
      <c r="A83" s="114"/>
      <c r="B83" s="102"/>
      <c r="C83" s="111">
        <v>2012</v>
      </c>
      <c r="D83" s="124"/>
      <c r="E83" s="124"/>
      <c r="F83" s="124"/>
      <c r="G83" s="124"/>
      <c r="H83" s="124"/>
      <c r="I83" s="124"/>
      <c r="J83" s="124"/>
      <c r="K83" s="124"/>
      <c r="L83" s="124"/>
      <c r="M83" s="60">
        <v>821.39223241317313</v>
      </c>
      <c r="N83" s="30"/>
    </row>
    <row r="84" spans="1:14" ht="13.8" thickTop="1">
      <c r="A84" s="114"/>
      <c r="B84" s="145" t="s">
        <v>189</v>
      </c>
      <c r="C84" s="145"/>
      <c r="D84" s="126">
        <v>17597.839370000016</v>
      </c>
      <c r="E84" s="126">
        <v>14993.470039999995</v>
      </c>
      <c r="F84" s="126">
        <v>10755.161790000002</v>
      </c>
      <c r="G84" s="126">
        <v>-2178.4635600000238</v>
      </c>
      <c r="H84" s="126">
        <v>1810.9411688285791</v>
      </c>
      <c r="I84" s="126">
        <v>-3342.6626421399214</v>
      </c>
      <c r="J84" s="126">
        <v>-3055.3220216024793</v>
      </c>
      <c r="K84" s="126">
        <v>-1955.3335486756507</v>
      </c>
      <c r="L84" s="126">
        <v>19696.26100000001</v>
      </c>
      <c r="M84" s="126">
        <v>7053.1710000689036</v>
      </c>
      <c r="N84" s="30"/>
    </row>
    <row r="85" spans="1:14">
      <c r="A85" s="114"/>
      <c r="B85" s="102"/>
      <c r="C85" s="102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30"/>
    </row>
    <row r="86" spans="1:14">
      <c r="A86" s="114"/>
      <c r="B86" s="132" t="s">
        <v>321</v>
      </c>
      <c r="C86" s="132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30"/>
    </row>
    <row r="87" spans="1:14">
      <c r="A87" s="114"/>
      <c r="B87" s="102"/>
      <c r="C87" s="111" t="s">
        <v>172</v>
      </c>
      <c r="D87" s="59">
        <v>2562</v>
      </c>
      <c r="E87" s="59">
        <v>1518</v>
      </c>
      <c r="F87" s="59">
        <v>1016</v>
      </c>
      <c r="G87" s="59">
        <v>1101</v>
      </c>
      <c r="H87" s="59">
        <v>999</v>
      </c>
      <c r="I87" s="59">
        <v>756</v>
      </c>
      <c r="J87" s="59">
        <v>823</v>
      </c>
      <c r="K87" s="59">
        <v>656</v>
      </c>
      <c r="L87" s="59">
        <v>347</v>
      </c>
      <c r="M87" s="59">
        <v>321</v>
      </c>
      <c r="N87" s="30"/>
    </row>
    <row r="88" spans="1:14">
      <c r="A88" s="114"/>
      <c r="B88" s="102"/>
      <c r="C88" s="111">
        <v>2003</v>
      </c>
      <c r="D88" s="59">
        <v>1211</v>
      </c>
      <c r="E88" s="59">
        <v>1599</v>
      </c>
      <c r="F88" s="59">
        <v>213</v>
      </c>
      <c r="G88" s="59">
        <v>81</v>
      </c>
      <c r="H88" s="59">
        <v>76</v>
      </c>
      <c r="I88" s="59">
        <v>45</v>
      </c>
      <c r="J88" s="59">
        <v>39</v>
      </c>
      <c r="K88" s="59">
        <v>50</v>
      </c>
      <c r="L88" s="59">
        <v>18</v>
      </c>
      <c r="M88" s="59">
        <v>17</v>
      </c>
      <c r="N88" s="30">
        <v>3349</v>
      </c>
    </row>
    <row r="89" spans="1:14">
      <c r="A89" s="114"/>
      <c r="B89" s="102"/>
      <c r="C89" s="111">
        <v>2004</v>
      </c>
      <c r="D89" s="123"/>
      <c r="E89" s="59">
        <v>1376</v>
      </c>
      <c r="F89" s="59">
        <v>1527</v>
      </c>
      <c r="G89" s="59">
        <v>196</v>
      </c>
      <c r="H89" s="59">
        <v>97</v>
      </c>
      <c r="I89" s="59">
        <v>51</v>
      </c>
      <c r="J89" s="59">
        <v>17</v>
      </c>
      <c r="K89" s="59">
        <v>38</v>
      </c>
      <c r="L89" s="64">
        <v>11</v>
      </c>
      <c r="M89" s="59">
        <v>29</v>
      </c>
      <c r="N89" s="30">
        <v>3342</v>
      </c>
    </row>
    <row r="90" spans="1:14">
      <c r="A90" s="114"/>
      <c r="B90" s="102"/>
      <c r="C90" s="111">
        <v>2005</v>
      </c>
      <c r="D90" s="123"/>
      <c r="E90" s="123"/>
      <c r="F90" s="59">
        <v>1607</v>
      </c>
      <c r="G90" s="59">
        <v>1598</v>
      </c>
      <c r="H90" s="59">
        <v>190</v>
      </c>
      <c r="I90" s="59">
        <v>65</v>
      </c>
      <c r="J90" s="59">
        <v>50</v>
      </c>
      <c r="K90" s="59">
        <v>15</v>
      </c>
      <c r="L90" s="64">
        <v>11</v>
      </c>
      <c r="M90" s="59">
        <v>22</v>
      </c>
      <c r="N90" s="30">
        <v>3558</v>
      </c>
    </row>
    <row r="91" spans="1:14">
      <c r="A91" s="114"/>
      <c r="B91" s="102"/>
      <c r="C91" s="111">
        <v>2006</v>
      </c>
      <c r="D91" s="123"/>
      <c r="E91" s="123"/>
      <c r="F91" s="123"/>
      <c r="G91" s="59">
        <v>1538</v>
      </c>
      <c r="H91" s="59">
        <v>1288</v>
      </c>
      <c r="I91" s="59">
        <v>153</v>
      </c>
      <c r="J91" s="59">
        <v>76</v>
      </c>
      <c r="K91" s="59">
        <v>37</v>
      </c>
      <c r="L91" s="64">
        <v>28</v>
      </c>
      <c r="M91" s="59">
        <v>16</v>
      </c>
      <c r="N91" s="30">
        <v>3136</v>
      </c>
    </row>
    <row r="92" spans="1:14">
      <c r="A92" s="114"/>
      <c r="B92" s="102"/>
      <c r="C92" s="111">
        <v>2007</v>
      </c>
      <c r="D92" s="123"/>
      <c r="E92" s="123"/>
      <c r="F92" s="123"/>
      <c r="G92" s="123"/>
      <c r="H92" s="59">
        <v>1549</v>
      </c>
      <c r="I92" s="59">
        <v>1242</v>
      </c>
      <c r="J92" s="59">
        <v>198</v>
      </c>
      <c r="K92" s="59">
        <v>45</v>
      </c>
      <c r="L92" s="64">
        <v>12</v>
      </c>
      <c r="M92" s="59">
        <v>16</v>
      </c>
      <c r="N92" s="30">
        <v>3062</v>
      </c>
    </row>
    <row r="93" spans="1:14">
      <c r="A93" s="114"/>
      <c r="B93" s="102"/>
      <c r="C93" s="111">
        <v>2008</v>
      </c>
      <c r="D93" s="125"/>
      <c r="E93" s="125"/>
      <c r="F93" s="125"/>
      <c r="G93" s="125"/>
      <c r="H93" s="125"/>
      <c r="I93" s="59">
        <v>1260</v>
      </c>
      <c r="J93" s="59">
        <v>1220</v>
      </c>
      <c r="K93" s="59">
        <v>205</v>
      </c>
      <c r="L93" s="59">
        <v>28</v>
      </c>
      <c r="M93" s="59">
        <v>33</v>
      </c>
      <c r="N93" s="30">
        <v>2746</v>
      </c>
    </row>
    <row r="94" spans="1:14">
      <c r="A94" s="114"/>
      <c r="B94" s="102"/>
      <c r="C94" s="111">
        <v>2009</v>
      </c>
      <c r="D94" s="125"/>
      <c r="E94" s="125"/>
      <c r="F94" s="125"/>
      <c r="G94" s="125"/>
      <c r="H94" s="125"/>
      <c r="I94" s="125"/>
      <c r="J94" s="59">
        <v>1017</v>
      </c>
      <c r="K94" s="59">
        <v>955</v>
      </c>
      <c r="L94" s="59">
        <v>115</v>
      </c>
      <c r="M94" s="59">
        <v>41</v>
      </c>
      <c r="N94" s="30">
        <v>2128</v>
      </c>
    </row>
    <row r="95" spans="1:14">
      <c r="A95" s="114"/>
      <c r="B95" s="102"/>
      <c r="C95" s="111">
        <v>2010</v>
      </c>
      <c r="D95" s="125"/>
      <c r="E95" s="125"/>
      <c r="F95" s="125"/>
      <c r="G95" s="125"/>
      <c r="H95" s="125"/>
      <c r="I95" s="125"/>
      <c r="J95" s="125"/>
      <c r="K95" s="59">
        <v>997</v>
      </c>
      <c r="L95" s="59">
        <v>948</v>
      </c>
      <c r="M95" s="59">
        <v>133</v>
      </c>
      <c r="N95" s="30">
        <v>2078</v>
      </c>
    </row>
    <row r="96" spans="1:14">
      <c r="A96" s="114"/>
      <c r="B96" s="102"/>
      <c r="C96" s="111">
        <v>2011</v>
      </c>
      <c r="D96" s="125"/>
      <c r="E96" s="125"/>
      <c r="F96" s="125"/>
      <c r="G96" s="125"/>
      <c r="H96" s="125"/>
      <c r="I96" s="125"/>
      <c r="J96" s="125"/>
      <c r="K96" s="125"/>
      <c r="L96" s="59">
        <v>930</v>
      </c>
      <c r="M96" s="59">
        <v>978</v>
      </c>
      <c r="N96" s="30">
        <v>1908</v>
      </c>
    </row>
    <row r="97" spans="1:14" ht="13.8" thickBot="1">
      <c r="A97" s="114"/>
      <c r="B97" s="102"/>
      <c r="C97" s="111">
        <v>2012</v>
      </c>
      <c r="D97" s="124"/>
      <c r="E97" s="124"/>
      <c r="F97" s="124"/>
      <c r="G97" s="124"/>
      <c r="H97" s="124"/>
      <c r="I97" s="124"/>
      <c r="J97" s="124"/>
      <c r="K97" s="124"/>
      <c r="L97" s="124"/>
      <c r="M97" s="60">
        <v>1035</v>
      </c>
      <c r="N97" s="30"/>
    </row>
    <row r="98" spans="1:14" ht="13.8" thickTop="1">
      <c r="A98" s="114"/>
      <c r="B98" s="145" t="s">
        <v>189</v>
      </c>
      <c r="C98" s="145"/>
      <c r="D98" s="36">
        <v>3773</v>
      </c>
      <c r="E98" s="36">
        <v>4493</v>
      </c>
      <c r="F98" s="36">
        <v>4363</v>
      </c>
      <c r="G98" s="36">
        <v>4514</v>
      </c>
      <c r="H98" s="36">
        <v>4199</v>
      </c>
      <c r="I98" s="36">
        <v>3572</v>
      </c>
      <c r="J98" s="36">
        <v>3440</v>
      </c>
      <c r="K98" s="36">
        <v>2998</v>
      </c>
      <c r="L98" s="36">
        <v>2448</v>
      </c>
      <c r="M98" s="36">
        <v>2641</v>
      </c>
      <c r="N98" s="86"/>
    </row>
  </sheetData>
  <customSheetViews>
    <customSheetView guid="{983DF4B0-6405-4972-98DD-0842688C8AF6}" scale="80" showPageBreaks="1" fitToPage="1">
      <selection activeCell="C57" sqref="C57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M11" sqref="M11:N54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D4:N4"/>
    <mergeCell ref="D54:N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40.77734375" style="14" customWidth="1"/>
    <col min="4" max="14" width="15.77734375" style="14" customWidth="1"/>
    <col min="15" max="16384" width="9.33203125" style="14"/>
  </cols>
  <sheetData>
    <row r="1" spans="1:14" ht="15.6">
      <c r="A1" s="154" t="s">
        <v>359</v>
      </c>
    </row>
    <row r="2" spans="1:14">
      <c r="A2" s="14" t="s">
        <v>332</v>
      </c>
    </row>
    <row r="4" spans="1:14">
      <c r="A4" s="165" t="s">
        <v>183</v>
      </c>
      <c r="B4" s="166"/>
      <c r="C4" s="166"/>
      <c r="D4" s="169" t="s">
        <v>68</v>
      </c>
      <c r="E4" s="169"/>
      <c r="F4" s="169"/>
      <c r="G4" s="169"/>
      <c r="H4" s="169"/>
      <c r="I4" s="169"/>
      <c r="J4" s="169"/>
      <c r="K4" s="169"/>
      <c r="L4" s="169"/>
      <c r="M4" s="169"/>
      <c r="N4" s="181"/>
    </row>
    <row r="5" spans="1:14">
      <c r="A5" s="167"/>
      <c r="B5" s="166"/>
      <c r="C5" s="166"/>
      <c r="D5" s="170">
        <v>2003</v>
      </c>
      <c r="E5" s="170">
        <v>2004</v>
      </c>
      <c r="F5" s="170">
        <v>2005</v>
      </c>
      <c r="G5" s="170">
        <v>2006</v>
      </c>
      <c r="H5" s="170">
        <v>2007</v>
      </c>
      <c r="I5" s="170">
        <v>2008</v>
      </c>
      <c r="J5" s="170">
        <v>2009</v>
      </c>
      <c r="K5" s="170">
        <v>2010</v>
      </c>
      <c r="L5" s="170">
        <v>2011</v>
      </c>
      <c r="M5" s="170">
        <v>2012</v>
      </c>
      <c r="N5" s="170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>
      <c r="A7" s="99" t="s">
        <v>141</v>
      </c>
      <c r="B7" s="102"/>
      <c r="C7" s="102"/>
      <c r="D7" s="10"/>
      <c r="E7" s="10"/>
      <c r="F7" s="10"/>
      <c r="G7" s="10"/>
      <c r="H7" s="10"/>
      <c r="I7" s="10"/>
      <c r="J7" s="10"/>
      <c r="K7" s="10"/>
      <c r="L7" s="10"/>
      <c r="M7" s="10"/>
      <c r="N7" s="107"/>
    </row>
    <row r="8" spans="1:14">
      <c r="A8" s="99"/>
      <c r="B8" s="102" t="s">
        <v>103</v>
      </c>
      <c r="C8" s="102"/>
      <c r="D8" s="10"/>
      <c r="E8" s="10"/>
      <c r="F8" s="10"/>
      <c r="G8" s="10"/>
      <c r="H8" s="10"/>
      <c r="I8" s="10"/>
      <c r="J8" s="10"/>
      <c r="K8" s="10"/>
      <c r="L8" s="10"/>
      <c r="M8" s="10"/>
      <c r="N8" s="107"/>
    </row>
    <row r="9" spans="1:14">
      <c r="A9" s="101"/>
      <c r="B9" s="102"/>
      <c r="C9" s="111" t="s">
        <v>172</v>
      </c>
      <c r="D9" s="59">
        <v>11090.597270000002</v>
      </c>
      <c r="E9" s="59">
        <v>11184.974729999996</v>
      </c>
      <c r="F9" s="59">
        <v>9751.2451300001339</v>
      </c>
      <c r="G9" s="59">
        <v>9650.7557299999989</v>
      </c>
      <c r="H9" s="59">
        <v>8032.1701799999</v>
      </c>
      <c r="I9" s="59">
        <v>8080.6876599999769</v>
      </c>
      <c r="J9" s="59">
        <v>7608.4032500000249</v>
      </c>
      <c r="K9" s="59">
        <v>7377.2851499999924</v>
      </c>
      <c r="L9" s="59">
        <v>6831.4647000000195</v>
      </c>
      <c r="M9" s="59">
        <v>6601.1893500000106</v>
      </c>
      <c r="N9" s="26"/>
    </row>
    <row r="10" spans="1:14">
      <c r="A10" s="101"/>
      <c r="B10" s="102"/>
      <c r="C10" s="111">
        <v>2003</v>
      </c>
      <c r="D10" s="59">
        <v>231.60768999999999</v>
      </c>
      <c r="E10" s="59">
        <v>1539.3179700000001</v>
      </c>
      <c r="F10" s="59">
        <v>1930.3826599999998</v>
      </c>
      <c r="G10" s="59">
        <v>1609.3103300000002</v>
      </c>
      <c r="H10" s="59">
        <v>1056.5819399999998</v>
      </c>
      <c r="I10" s="59">
        <v>906.06560999999999</v>
      </c>
      <c r="J10" s="59">
        <v>902.24451999999985</v>
      </c>
      <c r="K10" s="59">
        <v>825.8170699999996</v>
      </c>
      <c r="L10" s="59">
        <v>763.56576999999993</v>
      </c>
      <c r="M10" s="59">
        <v>703.46428000000105</v>
      </c>
      <c r="N10" s="30">
        <v>10468.357840000001</v>
      </c>
    </row>
    <row r="11" spans="1:14">
      <c r="A11" s="101"/>
      <c r="B11" s="102"/>
      <c r="C11" s="111">
        <v>2004</v>
      </c>
      <c r="D11" s="19"/>
      <c r="E11" s="59">
        <v>298.55552999999998</v>
      </c>
      <c r="F11" s="59">
        <v>1604.9677399999996</v>
      </c>
      <c r="G11" s="59">
        <v>1955.8996800000002</v>
      </c>
      <c r="H11" s="59">
        <v>1474.8634900000002</v>
      </c>
      <c r="I11" s="59">
        <v>1236.8851999999999</v>
      </c>
      <c r="J11" s="59">
        <v>974.7299399999996</v>
      </c>
      <c r="K11" s="59">
        <v>999.67313999999988</v>
      </c>
      <c r="L11" s="64">
        <v>1071.0762199999999</v>
      </c>
      <c r="M11" s="59">
        <v>910.92042000000095</v>
      </c>
      <c r="N11" s="30">
        <v>10527.57136</v>
      </c>
    </row>
    <row r="12" spans="1:14">
      <c r="A12" s="101"/>
      <c r="B12" s="102"/>
      <c r="C12" s="111">
        <v>2005</v>
      </c>
      <c r="D12" s="19"/>
      <c r="E12" s="19"/>
      <c r="F12" s="59">
        <v>155.25328000000002</v>
      </c>
      <c r="G12" s="59">
        <v>2159.3126299999999</v>
      </c>
      <c r="H12" s="59">
        <v>2770.89284</v>
      </c>
      <c r="I12" s="59">
        <v>1886.8098299999999</v>
      </c>
      <c r="J12" s="59">
        <v>1555.4161400000007</v>
      </c>
      <c r="K12" s="59">
        <v>1197.71138</v>
      </c>
      <c r="L12" s="64">
        <v>1202.0184699999991</v>
      </c>
      <c r="M12" s="59">
        <v>1031.203960000001</v>
      </c>
      <c r="N12" s="30">
        <v>11958.618530000002</v>
      </c>
    </row>
    <row r="13" spans="1:14">
      <c r="A13" s="101"/>
      <c r="B13" s="102"/>
      <c r="C13" s="111">
        <v>2006</v>
      </c>
      <c r="D13" s="19"/>
      <c r="E13" s="19"/>
      <c r="F13" s="19"/>
      <c r="G13" s="59">
        <v>181.70654999999999</v>
      </c>
      <c r="H13" s="59">
        <v>2171.7909500000001</v>
      </c>
      <c r="I13" s="59">
        <v>2408.4112500000006</v>
      </c>
      <c r="J13" s="59">
        <v>1649.9565400000001</v>
      </c>
      <c r="K13" s="59">
        <v>1358.6265999999998</v>
      </c>
      <c r="L13" s="64">
        <v>969.96253000000104</v>
      </c>
      <c r="M13" s="59">
        <v>983.89070999999888</v>
      </c>
      <c r="N13" s="30">
        <v>9724.3451300000015</v>
      </c>
    </row>
    <row r="14" spans="1:14">
      <c r="A14" s="99"/>
      <c r="B14" s="102"/>
      <c r="C14" s="111">
        <v>2007</v>
      </c>
      <c r="D14" s="19"/>
      <c r="E14" s="19"/>
      <c r="F14" s="19"/>
      <c r="G14" s="19"/>
      <c r="H14" s="59">
        <v>210.80907000000002</v>
      </c>
      <c r="I14" s="59">
        <v>2102.6156799999994</v>
      </c>
      <c r="J14" s="59">
        <v>2417.32458</v>
      </c>
      <c r="K14" s="59">
        <v>2102.517510000001</v>
      </c>
      <c r="L14" s="64">
        <v>1312.763199999999</v>
      </c>
      <c r="M14" s="59">
        <v>1415.76504</v>
      </c>
      <c r="N14" s="30">
        <v>9561.7950799999999</v>
      </c>
    </row>
    <row r="15" spans="1:14">
      <c r="A15" s="101"/>
      <c r="B15" s="102"/>
      <c r="C15" s="111">
        <v>2008</v>
      </c>
      <c r="D15" s="25"/>
      <c r="E15" s="25"/>
      <c r="F15" s="25"/>
      <c r="G15" s="25"/>
      <c r="H15" s="25"/>
      <c r="I15" s="59">
        <v>342.71182999999996</v>
      </c>
      <c r="J15" s="59">
        <v>2416.2986999999998</v>
      </c>
      <c r="K15" s="59">
        <v>2302.7762499999999</v>
      </c>
      <c r="L15" s="59">
        <v>1590.3701000000001</v>
      </c>
      <c r="M15" s="59">
        <v>1123.7293199999999</v>
      </c>
      <c r="N15" s="30">
        <v>7775.886199999999</v>
      </c>
    </row>
    <row r="16" spans="1:14">
      <c r="A16" s="101"/>
      <c r="B16" s="102"/>
      <c r="C16" s="111">
        <v>2009</v>
      </c>
      <c r="D16" s="25"/>
      <c r="E16" s="25"/>
      <c r="F16" s="25"/>
      <c r="G16" s="25"/>
      <c r="H16" s="25"/>
      <c r="I16" s="25"/>
      <c r="J16" s="59">
        <v>451.88732999999996</v>
      </c>
      <c r="K16" s="59">
        <v>2552.1903799999995</v>
      </c>
      <c r="L16" s="59">
        <v>1979.8238899999999</v>
      </c>
      <c r="M16" s="59">
        <v>1577.81349</v>
      </c>
      <c r="N16" s="30">
        <v>6561.7150899999997</v>
      </c>
    </row>
    <row r="17" spans="1:14">
      <c r="A17" s="101"/>
      <c r="B17" s="102"/>
      <c r="C17" s="111">
        <v>2010</v>
      </c>
      <c r="D17" s="25"/>
      <c r="E17" s="25"/>
      <c r="F17" s="25"/>
      <c r="G17" s="25"/>
      <c r="H17" s="25"/>
      <c r="I17" s="25"/>
      <c r="J17" s="25"/>
      <c r="K17" s="59">
        <v>189.34271999999999</v>
      </c>
      <c r="L17" s="59">
        <v>2533.8238099999999</v>
      </c>
      <c r="M17" s="59">
        <v>2577.9272299999998</v>
      </c>
      <c r="N17" s="30">
        <v>5301.0937599999997</v>
      </c>
    </row>
    <row r="18" spans="1:14">
      <c r="A18" s="101"/>
      <c r="B18" s="102"/>
      <c r="C18" s="111">
        <v>2011</v>
      </c>
      <c r="D18" s="25"/>
      <c r="E18" s="25"/>
      <c r="F18" s="25"/>
      <c r="G18" s="25"/>
      <c r="H18" s="25"/>
      <c r="I18" s="25"/>
      <c r="J18" s="25"/>
      <c r="K18" s="25"/>
      <c r="L18" s="59">
        <v>370.78723999999994</v>
      </c>
      <c r="M18" s="59">
        <v>1866.8087699999999</v>
      </c>
      <c r="N18" s="30">
        <v>2237.5960099999998</v>
      </c>
    </row>
    <row r="19" spans="1:14" ht="13.8" thickBot="1">
      <c r="A19" s="101"/>
      <c r="B19" s="102"/>
      <c r="C19" s="111">
        <v>2012</v>
      </c>
      <c r="D19" s="22"/>
      <c r="E19" s="22"/>
      <c r="F19" s="22"/>
      <c r="G19" s="22"/>
      <c r="H19" s="22"/>
      <c r="I19" s="22"/>
      <c r="J19" s="22"/>
      <c r="K19" s="22"/>
      <c r="L19" s="22"/>
      <c r="M19" s="60">
        <v>575.48679000000004</v>
      </c>
      <c r="N19" s="30">
        <v>575.48679000000004</v>
      </c>
    </row>
    <row r="20" spans="1:14" ht="13.8" thickTop="1">
      <c r="A20" s="101"/>
      <c r="B20" s="111" t="s">
        <v>4</v>
      </c>
      <c r="C20" s="111"/>
      <c r="D20" s="32">
        <v>11322.204960000003</v>
      </c>
      <c r="E20" s="32">
        <v>13022.848229999996</v>
      </c>
      <c r="F20" s="32">
        <v>13441.848810000134</v>
      </c>
      <c r="G20" s="32">
        <v>15556.984920000001</v>
      </c>
      <c r="H20" s="32">
        <v>15717.108469999899</v>
      </c>
      <c r="I20" s="32">
        <v>16964.187059999978</v>
      </c>
      <c r="J20" s="32">
        <v>17976.261000000028</v>
      </c>
      <c r="K20" s="32">
        <v>18905.940199999994</v>
      </c>
      <c r="L20" s="32">
        <v>18625.655930000019</v>
      </c>
      <c r="M20" s="32">
        <v>19368.199360000013</v>
      </c>
      <c r="N20" s="30"/>
    </row>
    <row r="21" spans="1:14">
      <c r="A21" s="114"/>
      <c r="B21" s="114"/>
      <c r="C21" s="11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0"/>
    </row>
    <row r="22" spans="1:14">
      <c r="A22" s="114"/>
      <c r="B22" s="102" t="s">
        <v>99</v>
      </c>
      <c r="C22" s="10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30"/>
    </row>
    <row r="23" spans="1:14">
      <c r="A23" s="114"/>
      <c r="B23" s="102"/>
      <c r="C23" s="111" t="s">
        <v>172</v>
      </c>
      <c r="D23" s="59">
        <v>3319.5862400000005</v>
      </c>
      <c r="E23" s="59">
        <v>1354.9887600000002</v>
      </c>
      <c r="F23" s="59">
        <v>-2106.7319999999995</v>
      </c>
      <c r="G23" s="59">
        <v>-2737.5110000000004</v>
      </c>
      <c r="H23" s="59">
        <v>-2735.5949482879978</v>
      </c>
      <c r="I23" s="59">
        <v>-6725.724000000002</v>
      </c>
      <c r="J23" s="59">
        <v>-3957.3462621959984</v>
      </c>
      <c r="K23" s="59">
        <v>-3861.6107019600026</v>
      </c>
      <c r="L23" s="59">
        <v>3667.2759999999989</v>
      </c>
      <c r="M23" s="59">
        <v>-3761.7827728113948</v>
      </c>
      <c r="N23" s="30"/>
    </row>
    <row r="24" spans="1:14">
      <c r="A24" s="114"/>
      <c r="B24" s="102"/>
      <c r="C24" s="111">
        <v>2003</v>
      </c>
      <c r="D24" s="59">
        <v>707.57668000000001</v>
      </c>
      <c r="E24" s="59">
        <v>5575.9623200000005</v>
      </c>
      <c r="F24" s="59">
        <v>2337.2149999999997</v>
      </c>
      <c r="G24" s="59">
        <v>1030.3089999999997</v>
      </c>
      <c r="H24" s="59">
        <v>-1404.682</v>
      </c>
      <c r="I24" s="59">
        <v>-360.35700000000003</v>
      </c>
      <c r="J24" s="59">
        <v>-342.59369799999979</v>
      </c>
      <c r="K24" s="59">
        <v>11.155783199999888</v>
      </c>
      <c r="L24" s="59">
        <v>761.95399999999995</v>
      </c>
      <c r="M24" s="59">
        <v>-562.49553720673885</v>
      </c>
      <c r="N24" s="30">
        <v>7754.0445479932614</v>
      </c>
    </row>
    <row r="25" spans="1:14">
      <c r="A25" s="114"/>
      <c r="B25" s="102"/>
      <c r="C25" s="111">
        <v>2004</v>
      </c>
      <c r="D25" s="19"/>
      <c r="E25" s="59">
        <v>2059.3539999999998</v>
      </c>
      <c r="F25" s="59">
        <v>6534.8060000000005</v>
      </c>
      <c r="G25" s="59">
        <v>829.44299999999976</v>
      </c>
      <c r="H25" s="59">
        <v>14.889999999999677</v>
      </c>
      <c r="I25" s="59">
        <v>529.76600000000064</v>
      </c>
      <c r="J25" s="59">
        <v>-341.14900000000074</v>
      </c>
      <c r="K25" s="59">
        <v>-298.55399999999986</v>
      </c>
      <c r="L25" s="64">
        <v>947.93499999999983</v>
      </c>
      <c r="M25" s="59">
        <v>-489.22136012327996</v>
      </c>
      <c r="N25" s="30">
        <v>9787.2696398767184</v>
      </c>
    </row>
    <row r="26" spans="1:14">
      <c r="A26" s="114"/>
      <c r="B26" s="102"/>
      <c r="C26" s="111">
        <v>2005</v>
      </c>
      <c r="D26" s="19"/>
      <c r="E26" s="19"/>
      <c r="F26" s="59">
        <v>1242.989</v>
      </c>
      <c r="G26" s="59">
        <v>6400.0129999999999</v>
      </c>
      <c r="H26" s="59">
        <v>266.47400000000027</v>
      </c>
      <c r="I26" s="59">
        <v>3059.3069999999998</v>
      </c>
      <c r="J26" s="59">
        <v>-282.07999999999981</v>
      </c>
      <c r="K26" s="59">
        <v>-377.77600000000007</v>
      </c>
      <c r="L26" s="64">
        <v>1508.877</v>
      </c>
      <c r="M26" s="59">
        <v>-123.89102671427</v>
      </c>
      <c r="N26" s="30">
        <v>11693.912973285731</v>
      </c>
    </row>
    <row r="27" spans="1:14">
      <c r="A27" s="114"/>
      <c r="B27" s="102"/>
      <c r="C27" s="111">
        <v>2006</v>
      </c>
      <c r="D27" s="19"/>
      <c r="E27" s="19"/>
      <c r="F27" s="19"/>
      <c r="G27" s="59">
        <v>278</v>
      </c>
      <c r="H27" s="59">
        <v>4931.5430000000006</v>
      </c>
      <c r="I27" s="59">
        <v>6765.0630000000001</v>
      </c>
      <c r="J27" s="59">
        <v>-755.92700000000013</v>
      </c>
      <c r="K27" s="59">
        <v>-306.39599999999984</v>
      </c>
      <c r="L27" s="64">
        <v>1150.0930000000001</v>
      </c>
      <c r="M27" s="59">
        <v>-131.41475320346629</v>
      </c>
      <c r="N27" s="30">
        <v>11930.961246796534</v>
      </c>
    </row>
    <row r="28" spans="1:14">
      <c r="A28" s="114"/>
      <c r="B28" s="102"/>
      <c r="C28" s="111">
        <v>2007</v>
      </c>
      <c r="D28" s="19"/>
      <c r="E28" s="19"/>
      <c r="F28" s="19"/>
      <c r="G28" s="19"/>
      <c r="H28" s="59">
        <v>130</v>
      </c>
      <c r="I28" s="59">
        <v>4355.6359999999995</v>
      </c>
      <c r="J28" s="59">
        <v>3439.5410000000002</v>
      </c>
      <c r="K28" s="59">
        <v>1994.4146000000001</v>
      </c>
      <c r="L28" s="64">
        <v>823.76400000000001</v>
      </c>
      <c r="M28" s="59">
        <v>-57.842002731938351</v>
      </c>
      <c r="N28" s="30">
        <v>10685.51359726806</v>
      </c>
    </row>
    <row r="29" spans="1:14">
      <c r="A29" s="114"/>
      <c r="B29" s="102"/>
      <c r="C29" s="111">
        <v>2008</v>
      </c>
      <c r="D29" s="25"/>
      <c r="E29" s="25"/>
      <c r="F29" s="25"/>
      <c r="G29" s="25"/>
      <c r="H29" s="25"/>
      <c r="I29" s="59">
        <v>954.20199999999988</v>
      </c>
      <c r="J29" s="59">
        <v>6319.47</v>
      </c>
      <c r="K29" s="59">
        <v>2210.0168339999996</v>
      </c>
      <c r="L29" s="59">
        <v>1481.163</v>
      </c>
      <c r="M29" s="59">
        <v>-996.9792549043093</v>
      </c>
      <c r="N29" s="30">
        <v>9967.8725790956923</v>
      </c>
    </row>
    <row r="30" spans="1:14">
      <c r="A30" s="114"/>
      <c r="B30" s="102"/>
      <c r="C30" s="111">
        <v>2009</v>
      </c>
      <c r="D30" s="25"/>
      <c r="E30" s="25"/>
      <c r="F30" s="25"/>
      <c r="G30" s="25"/>
      <c r="H30" s="25"/>
      <c r="I30" s="25"/>
      <c r="J30" s="59">
        <v>1618.3194300000002</v>
      </c>
      <c r="K30" s="59">
        <v>6096.9227299999993</v>
      </c>
      <c r="L30" s="59">
        <v>3414.3969999999999</v>
      </c>
      <c r="M30" s="59">
        <v>-1201.3680455259002</v>
      </c>
      <c r="N30" s="30">
        <v>9928.2711144740988</v>
      </c>
    </row>
    <row r="31" spans="1:14">
      <c r="A31" s="114"/>
      <c r="B31" s="102"/>
      <c r="C31" s="111">
        <v>2010</v>
      </c>
      <c r="D31" s="25"/>
      <c r="E31" s="25"/>
      <c r="F31" s="25"/>
      <c r="G31" s="25"/>
      <c r="H31" s="25"/>
      <c r="I31" s="25"/>
      <c r="J31" s="25"/>
      <c r="K31" s="59">
        <v>1867.1200000000001</v>
      </c>
      <c r="L31" s="59">
        <v>8534.8009999999995</v>
      </c>
      <c r="M31" s="59">
        <v>1381.3083441855197</v>
      </c>
      <c r="N31" s="30">
        <v>11783.22934418552</v>
      </c>
    </row>
    <row r="32" spans="1:14">
      <c r="A32" s="114"/>
      <c r="B32" s="102"/>
      <c r="C32" s="111">
        <v>2011</v>
      </c>
      <c r="D32" s="25"/>
      <c r="E32" s="25"/>
      <c r="F32" s="25"/>
      <c r="G32" s="25"/>
      <c r="H32" s="25"/>
      <c r="I32" s="25"/>
      <c r="J32" s="25"/>
      <c r="K32" s="25"/>
      <c r="L32" s="59">
        <v>2163.0280000000002</v>
      </c>
      <c r="M32" s="59">
        <v>4355.7446258153495</v>
      </c>
      <c r="N32" s="30">
        <v>6518.7726258153498</v>
      </c>
    </row>
    <row r="33" spans="1:14" ht="13.8" thickBot="1">
      <c r="A33" s="114"/>
      <c r="B33" s="102"/>
      <c r="C33" s="111">
        <v>2012</v>
      </c>
      <c r="D33" s="22"/>
      <c r="E33" s="22"/>
      <c r="F33" s="22"/>
      <c r="G33" s="22"/>
      <c r="H33" s="22"/>
      <c r="I33" s="22"/>
      <c r="J33" s="22"/>
      <c r="K33" s="22"/>
      <c r="L33" s="22"/>
      <c r="M33" s="60">
        <v>2220.7569369773692</v>
      </c>
      <c r="N33" s="30">
        <v>2220.7569369773692</v>
      </c>
    </row>
    <row r="34" spans="1:14" ht="13.8" thickTop="1">
      <c r="A34" s="114"/>
      <c r="B34" s="111" t="s">
        <v>4</v>
      </c>
      <c r="C34" s="111"/>
      <c r="D34" s="32">
        <v>4027.1629200000007</v>
      </c>
      <c r="E34" s="32">
        <v>8990.3050800000001</v>
      </c>
      <c r="F34" s="32">
        <v>8008.2780000000002</v>
      </c>
      <c r="G34" s="32">
        <v>5800.253999999999</v>
      </c>
      <c r="H34" s="32">
        <v>1202.6300517120026</v>
      </c>
      <c r="I34" s="32">
        <v>8577.8929999999982</v>
      </c>
      <c r="J34" s="32">
        <v>5698.2344698040024</v>
      </c>
      <c r="K34" s="32">
        <v>7335.2932452399973</v>
      </c>
      <c r="L34" s="32">
        <v>24453.288</v>
      </c>
      <c r="M34" s="32">
        <v>632.81515375694107</v>
      </c>
      <c r="N34" s="30"/>
    </row>
    <row r="35" spans="1:14" s="7" customFormat="1">
      <c r="A35" s="114"/>
      <c r="B35" s="102"/>
      <c r="C35" s="10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30"/>
    </row>
    <row r="36" spans="1:14" s="7" customFormat="1">
      <c r="A36" s="114"/>
      <c r="B36" s="102" t="s">
        <v>139</v>
      </c>
      <c r="C36" s="10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30"/>
    </row>
    <row r="37" spans="1:14" s="7" customFormat="1">
      <c r="A37" s="114"/>
      <c r="B37" s="102"/>
      <c r="C37" s="111" t="s">
        <v>172</v>
      </c>
      <c r="D37" s="59">
        <v>529</v>
      </c>
      <c r="E37" s="59">
        <v>350</v>
      </c>
      <c r="F37" s="59">
        <v>299</v>
      </c>
      <c r="G37" s="59">
        <v>244</v>
      </c>
      <c r="H37" s="59">
        <v>216</v>
      </c>
      <c r="I37" s="59">
        <v>179</v>
      </c>
      <c r="J37" s="59">
        <v>188</v>
      </c>
      <c r="K37" s="59">
        <v>203</v>
      </c>
      <c r="L37" s="59">
        <v>104</v>
      </c>
      <c r="M37" s="59">
        <v>86</v>
      </c>
      <c r="N37" s="30"/>
    </row>
    <row r="38" spans="1:14" s="7" customFormat="1">
      <c r="A38" s="114"/>
      <c r="B38" s="102"/>
      <c r="C38" s="111">
        <v>2003</v>
      </c>
      <c r="D38" s="59">
        <v>113</v>
      </c>
      <c r="E38" s="59">
        <v>231</v>
      </c>
      <c r="F38" s="59">
        <v>104</v>
      </c>
      <c r="G38" s="59">
        <v>39</v>
      </c>
      <c r="H38" s="59">
        <v>26</v>
      </c>
      <c r="I38" s="59">
        <v>18</v>
      </c>
      <c r="J38" s="59">
        <v>15</v>
      </c>
      <c r="K38" s="59">
        <v>16</v>
      </c>
      <c r="L38" s="59">
        <v>13</v>
      </c>
      <c r="M38" s="59">
        <v>14</v>
      </c>
      <c r="N38" s="30">
        <v>589</v>
      </c>
    </row>
    <row r="39" spans="1:14" s="7" customFormat="1">
      <c r="A39" s="114"/>
      <c r="B39" s="102"/>
      <c r="C39" s="111">
        <v>2004</v>
      </c>
      <c r="D39" s="19"/>
      <c r="E39" s="59">
        <v>147</v>
      </c>
      <c r="F39" s="59">
        <v>308</v>
      </c>
      <c r="G39" s="59">
        <v>116</v>
      </c>
      <c r="H39" s="59">
        <v>43</v>
      </c>
      <c r="I39" s="59">
        <v>32</v>
      </c>
      <c r="J39" s="59">
        <v>22</v>
      </c>
      <c r="K39" s="59">
        <v>20</v>
      </c>
      <c r="L39" s="64">
        <v>14</v>
      </c>
      <c r="M39" s="59">
        <v>10</v>
      </c>
      <c r="N39" s="30">
        <v>712</v>
      </c>
    </row>
    <row r="40" spans="1:14" s="7" customFormat="1">
      <c r="A40" s="114"/>
      <c r="B40" s="102"/>
      <c r="C40" s="111">
        <v>2005</v>
      </c>
      <c r="D40" s="19"/>
      <c r="E40" s="19"/>
      <c r="F40" s="59">
        <v>105</v>
      </c>
      <c r="G40" s="59">
        <v>224</v>
      </c>
      <c r="H40" s="59">
        <v>93</v>
      </c>
      <c r="I40" s="59">
        <v>40</v>
      </c>
      <c r="J40" s="59">
        <v>24</v>
      </c>
      <c r="K40" s="59">
        <v>24</v>
      </c>
      <c r="L40" s="64">
        <v>12</v>
      </c>
      <c r="M40" s="59">
        <v>11</v>
      </c>
      <c r="N40" s="30">
        <v>533</v>
      </c>
    </row>
    <row r="41" spans="1:14" s="7" customFormat="1">
      <c r="A41" s="114"/>
      <c r="B41" s="102"/>
      <c r="C41" s="111">
        <v>2006</v>
      </c>
      <c r="D41" s="19"/>
      <c r="E41" s="19"/>
      <c r="F41" s="19"/>
      <c r="G41" s="59">
        <v>90</v>
      </c>
      <c r="H41" s="59">
        <v>226</v>
      </c>
      <c r="I41" s="59">
        <v>85</v>
      </c>
      <c r="J41" s="59">
        <v>24</v>
      </c>
      <c r="K41" s="59">
        <v>28</v>
      </c>
      <c r="L41" s="64">
        <v>9</v>
      </c>
      <c r="M41" s="59">
        <v>12</v>
      </c>
      <c r="N41" s="30">
        <v>474</v>
      </c>
    </row>
    <row r="42" spans="1:14" s="7" customFormat="1">
      <c r="A42" s="114"/>
      <c r="B42" s="102"/>
      <c r="C42" s="111">
        <v>2007</v>
      </c>
      <c r="D42" s="19"/>
      <c r="E42" s="19"/>
      <c r="F42" s="19"/>
      <c r="G42" s="19"/>
      <c r="H42" s="59">
        <v>121</v>
      </c>
      <c r="I42" s="59">
        <v>202</v>
      </c>
      <c r="J42" s="59">
        <v>85</v>
      </c>
      <c r="K42" s="59">
        <v>59</v>
      </c>
      <c r="L42" s="64">
        <v>22</v>
      </c>
      <c r="M42" s="59">
        <v>11</v>
      </c>
      <c r="N42" s="30">
        <v>500</v>
      </c>
    </row>
    <row r="43" spans="1:14" s="7" customFormat="1">
      <c r="A43" s="114"/>
      <c r="B43" s="102"/>
      <c r="C43" s="111">
        <v>2008</v>
      </c>
      <c r="D43" s="25"/>
      <c r="E43" s="25"/>
      <c r="F43" s="25"/>
      <c r="G43" s="25"/>
      <c r="H43" s="25"/>
      <c r="I43" s="59">
        <v>127</v>
      </c>
      <c r="J43" s="59">
        <v>198</v>
      </c>
      <c r="K43" s="59">
        <v>102</v>
      </c>
      <c r="L43" s="59">
        <v>29</v>
      </c>
      <c r="M43" s="59">
        <v>17</v>
      </c>
      <c r="N43" s="30">
        <v>473</v>
      </c>
    </row>
    <row r="44" spans="1:14" s="7" customFormat="1">
      <c r="A44" s="114"/>
      <c r="B44" s="102"/>
      <c r="C44" s="111">
        <v>2009</v>
      </c>
      <c r="D44" s="25"/>
      <c r="E44" s="25"/>
      <c r="F44" s="25"/>
      <c r="G44" s="25"/>
      <c r="H44" s="25"/>
      <c r="I44" s="25"/>
      <c r="J44" s="59">
        <v>123</v>
      </c>
      <c r="K44" s="59">
        <v>213</v>
      </c>
      <c r="L44" s="59">
        <v>59</v>
      </c>
      <c r="M44" s="59">
        <v>25</v>
      </c>
      <c r="N44" s="30">
        <v>420</v>
      </c>
    </row>
    <row r="45" spans="1:14" s="7" customFormat="1">
      <c r="A45" s="114"/>
      <c r="B45" s="102"/>
      <c r="C45" s="111">
        <v>2010</v>
      </c>
      <c r="D45" s="25"/>
      <c r="E45" s="25"/>
      <c r="F45" s="25"/>
      <c r="G45" s="25"/>
      <c r="H45" s="25"/>
      <c r="I45" s="25"/>
      <c r="J45" s="25"/>
      <c r="K45" s="59">
        <v>125</v>
      </c>
      <c r="L45" s="59">
        <v>146</v>
      </c>
      <c r="M45" s="59">
        <v>50</v>
      </c>
      <c r="N45" s="30">
        <v>321</v>
      </c>
    </row>
    <row r="46" spans="1:14" s="7" customFormat="1">
      <c r="A46" s="114"/>
      <c r="B46" s="102"/>
      <c r="C46" s="111">
        <v>2011</v>
      </c>
      <c r="D46" s="25"/>
      <c r="E46" s="25"/>
      <c r="F46" s="25"/>
      <c r="G46" s="25"/>
      <c r="H46" s="25"/>
      <c r="I46" s="25"/>
      <c r="J46" s="25"/>
      <c r="K46" s="25"/>
      <c r="L46" s="59">
        <v>55</v>
      </c>
      <c r="M46" s="59">
        <v>156</v>
      </c>
      <c r="N46" s="30">
        <v>211</v>
      </c>
    </row>
    <row r="47" spans="1:14" s="7" customFormat="1" ht="13.8" thickBot="1">
      <c r="A47" s="114"/>
      <c r="B47" s="102"/>
      <c r="C47" s="111">
        <v>2012</v>
      </c>
      <c r="D47" s="22"/>
      <c r="E47" s="22"/>
      <c r="F47" s="22"/>
      <c r="G47" s="22"/>
      <c r="H47" s="22"/>
      <c r="I47" s="22"/>
      <c r="J47" s="22"/>
      <c r="K47" s="22"/>
      <c r="L47" s="22"/>
      <c r="M47" s="60">
        <v>70</v>
      </c>
      <c r="N47" s="30">
        <v>70</v>
      </c>
    </row>
    <row r="48" spans="1:14" ht="13.8" thickTop="1">
      <c r="A48" s="114"/>
      <c r="B48" s="90" t="s">
        <v>4</v>
      </c>
      <c r="C48" s="90"/>
      <c r="D48" s="36">
        <v>642</v>
      </c>
      <c r="E48" s="36">
        <v>728</v>
      </c>
      <c r="F48" s="36">
        <v>816</v>
      </c>
      <c r="G48" s="36">
        <v>713</v>
      </c>
      <c r="H48" s="36">
        <v>725</v>
      </c>
      <c r="I48" s="36">
        <v>683</v>
      </c>
      <c r="J48" s="36">
        <v>679</v>
      </c>
      <c r="K48" s="36">
        <v>790</v>
      </c>
      <c r="L48" s="36">
        <v>463</v>
      </c>
      <c r="M48" s="36">
        <v>462</v>
      </c>
      <c r="N48" s="86"/>
    </row>
    <row r="51" spans="1:14" ht="15.6">
      <c r="A51" s="154" t="s">
        <v>360</v>
      </c>
    </row>
    <row r="52" spans="1:14">
      <c r="A52" s="14" t="s">
        <v>331</v>
      </c>
    </row>
    <row r="54" spans="1:14">
      <c r="A54" s="165" t="s">
        <v>197</v>
      </c>
      <c r="B54" s="166"/>
      <c r="C54" s="166"/>
      <c r="D54" s="169" t="s">
        <v>198</v>
      </c>
      <c r="E54" s="169"/>
      <c r="F54" s="169"/>
      <c r="G54" s="169"/>
      <c r="H54" s="169"/>
      <c r="I54" s="169"/>
      <c r="J54" s="169"/>
      <c r="K54" s="169"/>
      <c r="L54" s="169"/>
      <c r="M54" s="169"/>
      <c r="N54" s="181"/>
    </row>
    <row r="55" spans="1:14">
      <c r="A55" s="167"/>
      <c r="B55" s="166"/>
      <c r="C55" s="166"/>
      <c r="D55" s="170">
        <v>2003</v>
      </c>
      <c r="E55" s="170">
        <v>2004</v>
      </c>
      <c r="F55" s="170">
        <v>2005</v>
      </c>
      <c r="G55" s="170">
        <v>2006</v>
      </c>
      <c r="H55" s="170">
        <v>2007</v>
      </c>
      <c r="I55" s="170">
        <v>2008</v>
      </c>
      <c r="J55" s="170">
        <v>2009</v>
      </c>
      <c r="K55" s="170">
        <v>2010</v>
      </c>
      <c r="L55" s="170">
        <v>2011</v>
      </c>
      <c r="M55" s="170">
        <v>2012</v>
      </c>
      <c r="N55" s="170" t="s">
        <v>189</v>
      </c>
    </row>
    <row r="56" spans="1:14">
      <c r="A56" s="8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9"/>
    </row>
    <row r="57" spans="1:14">
      <c r="A57" s="131" t="s">
        <v>324</v>
      </c>
      <c r="B57" s="132"/>
      <c r="C57" s="132"/>
      <c r="D57" s="121"/>
      <c r="E57" s="121"/>
      <c r="F57" s="121"/>
      <c r="G57" s="121"/>
      <c r="H57" s="10"/>
      <c r="I57" s="10"/>
      <c r="J57" s="10"/>
      <c r="K57" s="10"/>
      <c r="L57" s="10"/>
      <c r="M57" s="10"/>
      <c r="N57" s="107"/>
    </row>
    <row r="58" spans="1:14">
      <c r="A58" s="99"/>
      <c r="B58" s="132" t="s">
        <v>232</v>
      </c>
      <c r="C58" s="13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7"/>
    </row>
    <row r="59" spans="1:14">
      <c r="A59" s="101"/>
      <c r="B59" s="102"/>
      <c r="C59" s="111" t="s">
        <v>172</v>
      </c>
      <c r="D59" s="59">
        <v>11090.597270000002</v>
      </c>
      <c r="E59" s="59">
        <v>11184.974729999996</v>
      </c>
      <c r="F59" s="59">
        <v>9751.2451300001339</v>
      </c>
      <c r="G59" s="59">
        <v>9650.7557299999989</v>
      </c>
      <c r="H59" s="59">
        <v>8032.1701799999</v>
      </c>
      <c r="I59" s="59">
        <v>8080.6876599999769</v>
      </c>
      <c r="J59" s="59">
        <v>7608.4032500000249</v>
      </c>
      <c r="K59" s="59">
        <v>7377.2851499999924</v>
      </c>
      <c r="L59" s="59">
        <v>6831.4647000000195</v>
      </c>
      <c r="M59" s="59">
        <v>6601.1893500000106</v>
      </c>
      <c r="N59" s="26"/>
    </row>
    <row r="60" spans="1:14">
      <c r="A60" s="101"/>
      <c r="B60" s="102"/>
      <c r="C60" s="111">
        <v>2003</v>
      </c>
      <c r="D60" s="59">
        <v>231.60768999999999</v>
      </c>
      <c r="E60" s="59">
        <v>1539.3179700000001</v>
      </c>
      <c r="F60" s="59">
        <v>1930.3826599999998</v>
      </c>
      <c r="G60" s="59">
        <v>1609.3103300000002</v>
      </c>
      <c r="H60" s="59">
        <v>1056.5819399999998</v>
      </c>
      <c r="I60" s="59">
        <v>906.06560999999999</v>
      </c>
      <c r="J60" s="59">
        <v>902.24451999999985</v>
      </c>
      <c r="K60" s="59">
        <v>825.8170699999996</v>
      </c>
      <c r="L60" s="59">
        <v>763.56576999999993</v>
      </c>
      <c r="M60" s="59">
        <v>703.46428000000105</v>
      </c>
      <c r="N60" s="30">
        <v>10468.357840000001</v>
      </c>
    </row>
    <row r="61" spans="1:14">
      <c r="A61" s="101"/>
      <c r="B61" s="102"/>
      <c r="C61" s="111">
        <v>2004</v>
      </c>
      <c r="D61" s="123"/>
      <c r="E61" s="59">
        <v>298.55552999999998</v>
      </c>
      <c r="F61" s="59">
        <v>1604.9677399999996</v>
      </c>
      <c r="G61" s="59">
        <v>1955.8996800000002</v>
      </c>
      <c r="H61" s="59">
        <v>1474.8634900000002</v>
      </c>
      <c r="I61" s="59">
        <v>1236.8851999999999</v>
      </c>
      <c r="J61" s="59">
        <v>974.7299399999996</v>
      </c>
      <c r="K61" s="59">
        <v>999.67313999999988</v>
      </c>
      <c r="L61" s="64">
        <v>1071.0762199999999</v>
      </c>
      <c r="M61" s="59">
        <v>910.92042000000095</v>
      </c>
      <c r="N61" s="30">
        <v>10527.57136</v>
      </c>
    </row>
    <row r="62" spans="1:14">
      <c r="A62" s="101"/>
      <c r="B62" s="102"/>
      <c r="C62" s="111">
        <v>2005</v>
      </c>
      <c r="D62" s="123"/>
      <c r="E62" s="123"/>
      <c r="F62" s="59">
        <v>155.25328000000002</v>
      </c>
      <c r="G62" s="59">
        <v>2159.3126299999999</v>
      </c>
      <c r="H62" s="59">
        <v>2770.89284</v>
      </c>
      <c r="I62" s="59">
        <v>1886.8098299999999</v>
      </c>
      <c r="J62" s="59">
        <v>1555.4161400000007</v>
      </c>
      <c r="K62" s="59">
        <v>1197.71138</v>
      </c>
      <c r="L62" s="64">
        <v>1202.0184699999991</v>
      </c>
      <c r="M62" s="59">
        <v>1031.203960000001</v>
      </c>
      <c r="N62" s="30">
        <v>11958.618530000002</v>
      </c>
    </row>
    <row r="63" spans="1:14">
      <c r="A63" s="101"/>
      <c r="B63" s="102"/>
      <c r="C63" s="111">
        <v>2006</v>
      </c>
      <c r="D63" s="123"/>
      <c r="E63" s="123"/>
      <c r="F63" s="123"/>
      <c r="G63" s="59">
        <v>181.70654999999999</v>
      </c>
      <c r="H63" s="59">
        <v>2171.7909500000001</v>
      </c>
      <c r="I63" s="59">
        <v>2408.4112500000006</v>
      </c>
      <c r="J63" s="59">
        <v>1649.9565400000001</v>
      </c>
      <c r="K63" s="59">
        <v>1358.6265999999998</v>
      </c>
      <c r="L63" s="64">
        <v>969.96253000000104</v>
      </c>
      <c r="M63" s="59">
        <v>983.89070999999888</v>
      </c>
      <c r="N63" s="30">
        <v>9724.3451300000015</v>
      </c>
    </row>
    <row r="64" spans="1:14">
      <c r="A64" s="99"/>
      <c r="B64" s="102"/>
      <c r="C64" s="111">
        <v>2007</v>
      </c>
      <c r="D64" s="123"/>
      <c r="E64" s="123"/>
      <c r="F64" s="123"/>
      <c r="G64" s="123"/>
      <c r="H64" s="59">
        <v>210.80907000000002</v>
      </c>
      <c r="I64" s="59">
        <v>2102.6156799999994</v>
      </c>
      <c r="J64" s="59">
        <v>2417.32458</v>
      </c>
      <c r="K64" s="59">
        <v>2102.517510000001</v>
      </c>
      <c r="L64" s="64">
        <v>1312.763199999999</v>
      </c>
      <c r="M64" s="59">
        <v>1415.76504</v>
      </c>
      <c r="N64" s="30">
        <v>9561.7950799999999</v>
      </c>
    </row>
    <row r="65" spans="1:14">
      <c r="A65" s="101"/>
      <c r="B65" s="102"/>
      <c r="C65" s="111">
        <v>2008</v>
      </c>
      <c r="D65" s="125"/>
      <c r="E65" s="125"/>
      <c r="F65" s="125"/>
      <c r="G65" s="125"/>
      <c r="H65" s="125"/>
      <c r="I65" s="59">
        <v>342.71182999999996</v>
      </c>
      <c r="J65" s="59">
        <v>2416.2986999999998</v>
      </c>
      <c r="K65" s="59">
        <v>2302.7762499999999</v>
      </c>
      <c r="L65" s="59">
        <v>1590.3701000000001</v>
      </c>
      <c r="M65" s="59">
        <v>1123.7293199999999</v>
      </c>
      <c r="N65" s="30">
        <v>7775.886199999999</v>
      </c>
    </row>
    <row r="66" spans="1:14">
      <c r="A66" s="101"/>
      <c r="B66" s="102"/>
      <c r="C66" s="111">
        <v>2009</v>
      </c>
      <c r="D66" s="125"/>
      <c r="E66" s="125"/>
      <c r="F66" s="125"/>
      <c r="G66" s="125"/>
      <c r="H66" s="125"/>
      <c r="I66" s="125"/>
      <c r="J66" s="59">
        <v>451.88732999999996</v>
      </c>
      <c r="K66" s="59">
        <v>2552.1903799999995</v>
      </c>
      <c r="L66" s="59">
        <v>1979.8238899999999</v>
      </c>
      <c r="M66" s="59">
        <v>1577.81349</v>
      </c>
      <c r="N66" s="30">
        <v>6561.7150899999997</v>
      </c>
    </row>
    <row r="67" spans="1:14">
      <c r="A67" s="101"/>
      <c r="B67" s="102"/>
      <c r="C67" s="111">
        <v>2010</v>
      </c>
      <c r="D67" s="125"/>
      <c r="E67" s="125"/>
      <c r="F67" s="125"/>
      <c r="G67" s="125"/>
      <c r="H67" s="125"/>
      <c r="I67" s="125"/>
      <c r="J67" s="125"/>
      <c r="K67" s="59">
        <v>189.34271999999999</v>
      </c>
      <c r="L67" s="59">
        <v>2533.8238099999999</v>
      </c>
      <c r="M67" s="59">
        <v>2577.9272299999998</v>
      </c>
      <c r="N67" s="30">
        <v>5301.0937599999997</v>
      </c>
    </row>
    <row r="68" spans="1:14">
      <c r="A68" s="101"/>
      <c r="B68" s="102"/>
      <c r="C68" s="111">
        <v>2011</v>
      </c>
      <c r="D68" s="125"/>
      <c r="E68" s="125"/>
      <c r="F68" s="125"/>
      <c r="G68" s="125"/>
      <c r="H68" s="125"/>
      <c r="I68" s="125"/>
      <c r="J68" s="125"/>
      <c r="K68" s="125"/>
      <c r="L68" s="59">
        <v>370.78723999999994</v>
      </c>
      <c r="M68" s="59">
        <v>1866.8087699999999</v>
      </c>
      <c r="N68" s="30">
        <v>2237.5960099999998</v>
      </c>
    </row>
    <row r="69" spans="1:14" ht="13.8" thickBot="1">
      <c r="A69" s="101"/>
      <c r="B69" s="102"/>
      <c r="C69" s="111">
        <v>2012</v>
      </c>
      <c r="D69" s="124"/>
      <c r="E69" s="124"/>
      <c r="F69" s="124"/>
      <c r="G69" s="124"/>
      <c r="H69" s="124"/>
      <c r="I69" s="124"/>
      <c r="J69" s="124"/>
      <c r="K69" s="124"/>
      <c r="L69" s="124"/>
      <c r="M69" s="60">
        <v>575.48679000000004</v>
      </c>
      <c r="N69" s="30">
        <v>575.48679000000004</v>
      </c>
    </row>
    <row r="70" spans="1:14" ht="13.8" thickTop="1">
      <c r="A70" s="101"/>
      <c r="B70" s="145" t="s">
        <v>189</v>
      </c>
      <c r="C70" s="145"/>
      <c r="D70" s="126">
        <v>11322.204960000003</v>
      </c>
      <c r="E70" s="126">
        <v>13022.848229999996</v>
      </c>
      <c r="F70" s="126">
        <v>13441.848810000134</v>
      </c>
      <c r="G70" s="126">
        <v>15556.984920000001</v>
      </c>
      <c r="H70" s="126">
        <v>15717.108469999899</v>
      </c>
      <c r="I70" s="126">
        <v>16964.187059999978</v>
      </c>
      <c r="J70" s="126">
        <v>17976.261000000028</v>
      </c>
      <c r="K70" s="126">
        <v>18905.940199999994</v>
      </c>
      <c r="L70" s="126">
        <v>18625.655930000019</v>
      </c>
      <c r="M70" s="126">
        <v>19368.199360000013</v>
      </c>
      <c r="N70" s="30"/>
    </row>
    <row r="71" spans="1:14">
      <c r="A71" s="114"/>
      <c r="B71" s="114"/>
      <c r="C71" s="11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30"/>
    </row>
    <row r="72" spans="1:14">
      <c r="A72" s="114"/>
      <c r="B72" s="132" t="s">
        <v>320</v>
      </c>
      <c r="C72" s="13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30"/>
    </row>
    <row r="73" spans="1:14">
      <c r="A73" s="114"/>
      <c r="B73" s="102"/>
      <c r="C73" s="111" t="s">
        <v>172</v>
      </c>
      <c r="D73" s="59">
        <v>3319.5862400000005</v>
      </c>
      <c r="E73" s="59">
        <v>1354.9887600000002</v>
      </c>
      <c r="F73" s="59">
        <v>-2106.7319999999995</v>
      </c>
      <c r="G73" s="59">
        <v>-2737.5110000000004</v>
      </c>
      <c r="H73" s="59">
        <v>-2735.5949482879978</v>
      </c>
      <c r="I73" s="59">
        <v>-6725.724000000002</v>
      </c>
      <c r="J73" s="59">
        <v>-3957.3462621959984</v>
      </c>
      <c r="K73" s="59">
        <v>-3861.6107019600026</v>
      </c>
      <c r="L73" s="59">
        <v>3667.2759999999989</v>
      </c>
      <c r="M73" s="59">
        <v>-3761.7827728113948</v>
      </c>
      <c r="N73" s="30"/>
    </row>
    <row r="74" spans="1:14">
      <c r="A74" s="114"/>
      <c r="B74" s="102"/>
      <c r="C74" s="111">
        <v>2003</v>
      </c>
      <c r="D74" s="59">
        <v>707.57668000000001</v>
      </c>
      <c r="E74" s="59">
        <v>5575.9623200000005</v>
      </c>
      <c r="F74" s="59">
        <v>2337.2149999999997</v>
      </c>
      <c r="G74" s="59">
        <v>1030.3089999999997</v>
      </c>
      <c r="H74" s="59">
        <v>-1404.682</v>
      </c>
      <c r="I74" s="59">
        <v>-360.35700000000003</v>
      </c>
      <c r="J74" s="59">
        <v>-342.59369799999979</v>
      </c>
      <c r="K74" s="59">
        <v>11.155783199999888</v>
      </c>
      <c r="L74" s="59">
        <v>761.95399999999995</v>
      </c>
      <c r="M74" s="59">
        <v>-562.49553720673885</v>
      </c>
      <c r="N74" s="30">
        <v>7754.0445479932614</v>
      </c>
    </row>
    <row r="75" spans="1:14">
      <c r="A75" s="114"/>
      <c r="B75" s="102"/>
      <c r="C75" s="111">
        <v>2004</v>
      </c>
      <c r="D75" s="123"/>
      <c r="E75" s="59">
        <v>2059.3539999999998</v>
      </c>
      <c r="F75" s="59">
        <v>6534.8060000000005</v>
      </c>
      <c r="G75" s="59">
        <v>829.44299999999976</v>
      </c>
      <c r="H75" s="59">
        <v>14.889999999999677</v>
      </c>
      <c r="I75" s="59">
        <v>529.76600000000064</v>
      </c>
      <c r="J75" s="59">
        <v>-341.14900000000074</v>
      </c>
      <c r="K75" s="59">
        <v>-298.55399999999986</v>
      </c>
      <c r="L75" s="64">
        <v>947.93499999999983</v>
      </c>
      <c r="M75" s="59">
        <v>-489.22136012327996</v>
      </c>
      <c r="N75" s="30">
        <v>9787.2696398767184</v>
      </c>
    </row>
    <row r="76" spans="1:14">
      <c r="A76" s="114"/>
      <c r="B76" s="102"/>
      <c r="C76" s="111">
        <v>2005</v>
      </c>
      <c r="D76" s="123"/>
      <c r="E76" s="123"/>
      <c r="F76" s="59">
        <v>1242.989</v>
      </c>
      <c r="G76" s="59">
        <v>6400.0129999999999</v>
      </c>
      <c r="H76" s="59">
        <v>266.47400000000027</v>
      </c>
      <c r="I76" s="59">
        <v>3059.3069999999998</v>
      </c>
      <c r="J76" s="59">
        <v>-282.07999999999981</v>
      </c>
      <c r="K76" s="59">
        <v>-377.77600000000007</v>
      </c>
      <c r="L76" s="64">
        <v>1508.877</v>
      </c>
      <c r="M76" s="59">
        <v>-123.89102671427</v>
      </c>
      <c r="N76" s="30">
        <v>11693.912973285731</v>
      </c>
    </row>
    <row r="77" spans="1:14">
      <c r="A77" s="114"/>
      <c r="B77" s="102"/>
      <c r="C77" s="111">
        <v>2006</v>
      </c>
      <c r="D77" s="123"/>
      <c r="E77" s="123"/>
      <c r="F77" s="123"/>
      <c r="G77" s="59">
        <v>278</v>
      </c>
      <c r="H77" s="59">
        <v>4931.5430000000006</v>
      </c>
      <c r="I77" s="59">
        <v>6765.0630000000001</v>
      </c>
      <c r="J77" s="59">
        <v>-755.92700000000013</v>
      </c>
      <c r="K77" s="59">
        <v>-306.39599999999984</v>
      </c>
      <c r="L77" s="64">
        <v>1150.0930000000001</v>
      </c>
      <c r="M77" s="59">
        <v>-131.41475320346629</v>
      </c>
      <c r="N77" s="30">
        <v>11930.961246796534</v>
      </c>
    </row>
    <row r="78" spans="1:14">
      <c r="A78" s="114"/>
      <c r="B78" s="102"/>
      <c r="C78" s="111">
        <v>2007</v>
      </c>
      <c r="D78" s="123"/>
      <c r="E78" s="123"/>
      <c r="F78" s="123"/>
      <c r="G78" s="123"/>
      <c r="H78" s="59">
        <v>130</v>
      </c>
      <c r="I78" s="59">
        <v>4355.6359999999995</v>
      </c>
      <c r="J78" s="59">
        <v>3439.5410000000002</v>
      </c>
      <c r="K78" s="59">
        <v>1994.4146000000001</v>
      </c>
      <c r="L78" s="64">
        <v>823.76400000000001</v>
      </c>
      <c r="M78" s="59">
        <v>-57.842002731938351</v>
      </c>
      <c r="N78" s="30">
        <v>10685.51359726806</v>
      </c>
    </row>
    <row r="79" spans="1:14">
      <c r="A79" s="114"/>
      <c r="B79" s="102"/>
      <c r="C79" s="111">
        <v>2008</v>
      </c>
      <c r="D79" s="125"/>
      <c r="E79" s="125"/>
      <c r="F79" s="125"/>
      <c r="G79" s="125"/>
      <c r="H79" s="125"/>
      <c r="I79" s="59">
        <v>954.20199999999988</v>
      </c>
      <c r="J79" s="59">
        <v>6319.47</v>
      </c>
      <c r="K79" s="59">
        <v>2210.0168339999996</v>
      </c>
      <c r="L79" s="59">
        <v>1481.163</v>
      </c>
      <c r="M79" s="59">
        <v>-996.9792549043093</v>
      </c>
      <c r="N79" s="30">
        <v>9967.8725790956923</v>
      </c>
    </row>
    <row r="80" spans="1:14">
      <c r="A80" s="114"/>
      <c r="B80" s="102"/>
      <c r="C80" s="111">
        <v>2009</v>
      </c>
      <c r="D80" s="125"/>
      <c r="E80" s="125"/>
      <c r="F80" s="125"/>
      <c r="G80" s="125"/>
      <c r="H80" s="125"/>
      <c r="I80" s="125"/>
      <c r="J80" s="59">
        <v>1618.3194300000002</v>
      </c>
      <c r="K80" s="59">
        <v>6096.9227299999993</v>
      </c>
      <c r="L80" s="59">
        <v>3414.3969999999999</v>
      </c>
      <c r="M80" s="59">
        <v>-1201.3680455259002</v>
      </c>
      <c r="N80" s="30">
        <v>9928.2711144740988</v>
      </c>
    </row>
    <row r="81" spans="1:14">
      <c r="A81" s="114"/>
      <c r="B81" s="102"/>
      <c r="C81" s="111">
        <v>2010</v>
      </c>
      <c r="D81" s="125"/>
      <c r="E81" s="125"/>
      <c r="F81" s="125"/>
      <c r="G81" s="125"/>
      <c r="H81" s="125"/>
      <c r="I81" s="125"/>
      <c r="J81" s="125"/>
      <c r="K81" s="59">
        <v>1867.1200000000001</v>
      </c>
      <c r="L81" s="59">
        <v>8534.8009999999995</v>
      </c>
      <c r="M81" s="59">
        <v>1381.3083441855197</v>
      </c>
      <c r="N81" s="30">
        <v>11783.22934418552</v>
      </c>
    </row>
    <row r="82" spans="1:14">
      <c r="A82" s="114"/>
      <c r="B82" s="102"/>
      <c r="C82" s="111">
        <v>2011</v>
      </c>
      <c r="D82" s="125"/>
      <c r="E82" s="125"/>
      <c r="F82" s="125"/>
      <c r="G82" s="125"/>
      <c r="H82" s="125"/>
      <c r="I82" s="125"/>
      <c r="J82" s="125"/>
      <c r="K82" s="125"/>
      <c r="L82" s="59">
        <v>2163.0280000000002</v>
      </c>
      <c r="M82" s="59">
        <v>4355.7446258153495</v>
      </c>
      <c r="N82" s="30">
        <v>6518.7726258153498</v>
      </c>
    </row>
    <row r="83" spans="1:14" ht="13.8" thickBot="1">
      <c r="A83" s="114"/>
      <c r="B83" s="102"/>
      <c r="C83" s="111">
        <v>2012</v>
      </c>
      <c r="D83" s="124"/>
      <c r="E83" s="124"/>
      <c r="F83" s="124"/>
      <c r="G83" s="124"/>
      <c r="H83" s="124"/>
      <c r="I83" s="124"/>
      <c r="J83" s="124"/>
      <c r="K83" s="124"/>
      <c r="L83" s="124"/>
      <c r="M83" s="60">
        <v>2220.7569369773692</v>
      </c>
      <c r="N83" s="30">
        <v>2220.7569369773692</v>
      </c>
    </row>
    <row r="84" spans="1:14" ht="13.8" thickTop="1">
      <c r="A84" s="114"/>
      <c r="B84" s="145" t="s">
        <v>189</v>
      </c>
      <c r="C84" s="145"/>
      <c r="D84" s="126">
        <v>4027.1629200000007</v>
      </c>
      <c r="E84" s="126">
        <v>8990.3050800000001</v>
      </c>
      <c r="F84" s="126">
        <v>8008.2780000000002</v>
      </c>
      <c r="G84" s="126">
        <v>5800.253999999999</v>
      </c>
      <c r="H84" s="126">
        <v>1202.6300517120026</v>
      </c>
      <c r="I84" s="126">
        <v>8577.8929999999982</v>
      </c>
      <c r="J84" s="126">
        <v>5698.2344698040024</v>
      </c>
      <c r="K84" s="126">
        <v>7335.2932452399973</v>
      </c>
      <c r="L84" s="126">
        <v>24453.288</v>
      </c>
      <c r="M84" s="126">
        <v>632.81515375694107</v>
      </c>
      <c r="N84" s="30"/>
    </row>
    <row r="85" spans="1:14">
      <c r="A85" s="114"/>
      <c r="B85" s="102"/>
      <c r="C85" s="102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30"/>
    </row>
    <row r="86" spans="1:14">
      <c r="A86" s="114"/>
      <c r="B86" s="132" t="s">
        <v>321</v>
      </c>
      <c r="C86" s="132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30"/>
    </row>
    <row r="87" spans="1:14">
      <c r="A87" s="114"/>
      <c r="B87" s="102"/>
      <c r="C87" s="111" t="s">
        <v>172</v>
      </c>
      <c r="D87" s="59">
        <v>529</v>
      </c>
      <c r="E87" s="59">
        <v>350</v>
      </c>
      <c r="F87" s="59">
        <v>299</v>
      </c>
      <c r="G87" s="59">
        <v>244</v>
      </c>
      <c r="H87" s="59">
        <v>216</v>
      </c>
      <c r="I87" s="59">
        <v>179</v>
      </c>
      <c r="J87" s="59">
        <v>188</v>
      </c>
      <c r="K87" s="59">
        <v>203</v>
      </c>
      <c r="L87" s="59">
        <v>104</v>
      </c>
      <c r="M87" s="59">
        <v>86</v>
      </c>
      <c r="N87" s="30"/>
    </row>
    <row r="88" spans="1:14">
      <c r="A88" s="114"/>
      <c r="B88" s="102"/>
      <c r="C88" s="111">
        <v>2003</v>
      </c>
      <c r="D88" s="59">
        <v>113</v>
      </c>
      <c r="E88" s="59">
        <v>231</v>
      </c>
      <c r="F88" s="59">
        <v>104</v>
      </c>
      <c r="G88" s="59">
        <v>39</v>
      </c>
      <c r="H88" s="59">
        <v>26</v>
      </c>
      <c r="I88" s="59">
        <v>18</v>
      </c>
      <c r="J88" s="59">
        <v>15</v>
      </c>
      <c r="K88" s="59">
        <v>16</v>
      </c>
      <c r="L88" s="59">
        <v>13</v>
      </c>
      <c r="M88" s="59">
        <v>14</v>
      </c>
      <c r="N88" s="30">
        <v>589</v>
      </c>
    </row>
    <row r="89" spans="1:14">
      <c r="A89" s="114"/>
      <c r="B89" s="102"/>
      <c r="C89" s="111">
        <v>2004</v>
      </c>
      <c r="D89" s="123"/>
      <c r="E89" s="59">
        <v>147</v>
      </c>
      <c r="F89" s="59">
        <v>308</v>
      </c>
      <c r="G89" s="59">
        <v>116</v>
      </c>
      <c r="H89" s="59">
        <v>43</v>
      </c>
      <c r="I89" s="59">
        <v>32</v>
      </c>
      <c r="J89" s="59">
        <v>22</v>
      </c>
      <c r="K89" s="59">
        <v>20</v>
      </c>
      <c r="L89" s="64">
        <v>14</v>
      </c>
      <c r="M89" s="59">
        <v>10</v>
      </c>
      <c r="N89" s="30">
        <v>712</v>
      </c>
    </row>
    <row r="90" spans="1:14">
      <c r="A90" s="114"/>
      <c r="B90" s="102"/>
      <c r="C90" s="111">
        <v>2005</v>
      </c>
      <c r="D90" s="123"/>
      <c r="E90" s="123"/>
      <c r="F90" s="59">
        <v>105</v>
      </c>
      <c r="G90" s="59">
        <v>224</v>
      </c>
      <c r="H90" s="59">
        <v>93</v>
      </c>
      <c r="I90" s="59">
        <v>40</v>
      </c>
      <c r="J90" s="59">
        <v>24</v>
      </c>
      <c r="K90" s="59">
        <v>24</v>
      </c>
      <c r="L90" s="64">
        <v>12</v>
      </c>
      <c r="M90" s="59">
        <v>11</v>
      </c>
      <c r="N90" s="30">
        <v>533</v>
      </c>
    </row>
    <row r="91" spans="1:14">
      <c r="A91" s="114"/>
      <c r="B91" s="102"/>
      <c r="C91" s="111">
        <v>2006</v>
      </c>
      <c r="D91" s="123"/>
      <c r="E91" s="123"/>
      <c r="F91" s="123"/>
      <c r="G91" s="59">
        <v>90</v>
      </c>
      <c r="H91" s="59">
        <v>226</v>
      </c>
      <c r="I91" s="59">
        <v>85</v>
      </c>
      <c r="J91" s="59">
        <v>24</v>
      </c>
      <c r="K91" s="59">
        <v>28</v>
      </c>
      <c r="L91" s="64">
        <v>9</v>
      </c>
      <c r="M91" s="59">
        <v>12</v>
      </c>
      <c r="N91" s="30">
        <v>474</v>
      </c>
    </row>
    <row r="92" spans="1:14">
      <c r="A92" s="114"/>
      <c r="B92" s="102"/>
      <c r="C92" s="111">
        <v>2007</v>
      </c>
      <c r="D92" s="123"/>
      <c r="E92" s="123"/>
      <c r="F92" s="123"/>
      <c r="G92" s="123"/>
      <c r="H92" s="59">
        <v>121</v>
      </c>
      <c r="I92" s="59">
        <v>202</v>
      </c>
      <c r="J92" s="59">
        <v>85</v>
      </c>
      <c r="K92" s="59">
        <v>59</v>
      </c>
      <c r="L92" s="64">
        <v>22</v>
      </c>
      <c r="M92" s="59">
        <v>11</v>
      </c>
      <c r="N92" s="30">
        <v>500</v>
      </c>
    </row>
    <row r="93" spans="1:14">
      <c r="A93" s="114"/>
      <c r="B93" s="102"/>
      <c r="C93" s="111">
        <v>2008</v>
      </c>
      <c r="D93" s="125"/>
      <c r="E93" s="125"/>
      <c r="F93" s="125"/>
      <c r="G93" s="125"/>
      <c r="H93" s="125"/>
      <c r="I93" s="59">
        <v>127</v>
      </c>
      <c r="J93" s="59">
        <v>198</v>
      </c>
      <c r="K93" s="59">
        <v>102</v>
      </c>
      <c r="L93" s="59">
        <v>29</v>
      </c>
      <c r="M93" s="59">
        <v>17</v>
      </c>
      <c r="N93" s="30">
        <v>473</v>
      </c>
    </row>
    <row r="94" spans="1:14">
      <c r="A94" s="114"/>
      <c r="B94" s="102"/>
      <c r="C94" s="111">
        <v>2009</v>
      </c>
      <c r="D94" s="125"/>
      <c r="E94" s="125"/>
      <c r="F94" s="125"/>
      <c r="G94" s="125"/>
      <c r="H94" s="125"/>
      <c r="I94" s="125"/>
      <c r="J94" s="59">
        <v>123</v>
      </c>
      <c r="K94" s="59">
        <v>213</v>
      </c>
      <c r="L94" s="59">
        <v>59</v>
      </c>
      <c r="M94" s="59">
        <v>25</v>
      </c>
      <c r="N94" s="30">
        <v>420</v>
      </c>
    </row>
    <row r="95" spans="1:14">
      <c r="A95" s="114"/>
      <c r="B95" s="102"/>
      <c r="C95" s="111">
        <v>2010</v>
      </c>
      <c r="D95" s="125"/>
      <c r="E95" s="125"/>
      <c r="F95" s="125"/>
      <c r="G95" s="125"/>
      <c r="H95" s="125"/>
      <c r="I95" s="125"/>
      <c r="J95" s="125"/>
      <c r="K95" s="59">
        <v>125</v>
      </c>
      <c r="L95" s="59">
        <v>146</v>
      </c>
      <c r="M95" s="59">
        <v>50</v>
      </c>
      <c r="N95" s="30">
        <v>321</v>
      </c>
    </row>
    <row r="96" spans="1:14">
      <c r="A96" s="114"/>
      <c r="B96" s="102"/>
      <c r="C96" s="111">
        <v>2011</v>
      </c>
      <c r="D96" s="125"/>
      <c r="E96" s="125"/>
      <c r="F96" s="125"/>
      <c r="G96" s="125"/>
      <c r="H96" s="125"/>
      <c r="I96" s="125"/>
      <c r="J96" s="125"/>
      <c r="K96" s="125"/>
      <c r="L96" s="59">
        <v>55</v>
      </c>
      <c r="M96" s="59">
        <v>156</v>
      </c>
      <c r="N96" s="30">
        <v>211</v>
      </c>
    </row>
    <row r="97" spans="1:14" ht="13.8" thickBot="1">
      <c r="A97" s="114"/>
      <c r="B97" s="102"/>
      <c r="C97" s="111">
        <v>2012</v>
      </c>
      <c r="D97" s="124"/>
      <c r="E97" s="124"/>
      <c r="F97" s="124"/>
      <c r="G97" s="124"/>
      <c r="H97" s="124"/>
      <c r="I97" s="124"/>
      <c r="J97" s="124"/>
      <c r="K97" s="124"/>
      <c r="L97" s="124"/>
      <c r="M97" s="60">
        <v>70</v>
      </c>
      <c r="N97" s="30">
        <v>70</v>
      </c>
    </row>
    <row r="98" spans="1:14" ht="13.8" thickTop="1">
      <c r="A98" s="114"/>
      <c r="B98" s="148" t="s">
        <v>189</v>
      </c>
      <c r="C98" s="148"/>
      <c r="D98" s="36">
        <v>642</v>
      </c>
      <c r="E98" s="36">
        <v>728</v>
      </c>
      <c r="F98" s="36">
        <v>816</v>
      </c>
      <c r="G98" s="36">
        <v>713</v>
      </c>
      <c r="H98" s="36">
        <v>725</v>
      </c>
      <c r="I98" s="36">
        <v>683</v>
      </c>
      <c r="J98" s="36">
        <v>679</v>
      </c>
      <c r="K98" s="36">
        <v>790</v>
      </c>
      <c r="L98" s="36">
        <v>463</v>
      </c>
      <c r="M98" s="36">
        <v>462</v>
      </c>
      <c r="N98" s="86"/>
    </row>
  </sheetData>
  <customSheetViews>
    <customSheetView guid="{983DF4B0-6405-4972-98DD-0842688C8AF6}" scale="80" showPageBreaks="1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P36" sqref="P36:P38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topLeftCell="A29"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11" width="15.77734375" style="14" customWidth="1"/>
    <col min="12" max="16384" width="9.33203125" style="14"/>
  </cols>
  <sheetData>
    <row r="1" spans="1:13" ht="15.6">
      <c r="A1" s="154" t="s">
        <v>361</v>
      </c>
    </row>
    <row r="2" spans="1:13">
      <c r="A2" s="14" t="s">
        <v>332</v>
      </c>
    </row>
    <row r="4" spans="1:13">
      <c r="A4" s="165" t="s">
        <v>183</v>
      </c>
      <c r="B4" s="166"/>
      <c r="C4" s="166"/>
      <c r="D4" s="192" t="s">
        <v>67</v>
      </c>
      <c r="E4" s="192"/>
      <c r="F4" s="192"/>
      <c r="G4" s="192"/>
      <c r="H4" s="192"/>
      <c r="I4" s="192"/>
      <c r="J4" s="192"/>
      <c r="K4" s="193"/>
      <c r="L4" s="127"/>
      <c r="M4" s="127"/>
    </row>
    <row r="5" spans="1:13">
      <c r="A5" s="167"/>
      <c r="B5" s="166"/>
      <c r="C5" s="166"/>
      <c r="D5" s="163" t="s">
        <v>176</v>
      </c>
      <c r="E5" s="163" t="s">
        <v>177</v>
      </c>
      <c r="F5" s="163" t="s">
        <v>178</v>
      </c>
      <c r="G5" s="163" t="s">
        <v>179</v>
      </c>
      <c r="H5" s="163" t="s">
        <v>180</v>
      </c>
      <c r="I5" s="163" t="s">
        <v>181</v>
      </c>
      <c r="J5" s="163" t="s">
        <v>182</v>
      </c>
      <c r="K5" s="164" t="s">
        <v>4</v>
      </c>
      <c r="L5" s="127"/>
      <c r="M5" s="127"/>
    </row>
    <row r="6" spans="1:13">
      <c r="A6" s="117"/>
      <c r="B6" s="10"/>
      <c r="C6" s="10"/>
      <c r="D6" s="102"/>
      <c r="E6" s="102"/>
      <c r="F6" s="102"/>
      <c r="G6" s="102"/>
      <c r="H6" s="102"/>
      <c r="I6" s="102"/>
      <c r="J6" s="102"/>
      <c r="K6" s="100"/>
    </row>
    <row r="7" spans="1:13">
      <c r="A7" s="99" t="s">
        <v>174</v>
      </c>
      <c r="B7" s="102"/>
      <c r="C7" s="102"/>
      <c r="D7" s="102"/>
      <c r="E7" s="102"/>
      <c r="F7" s="102"/>
      <c r="G7" s="102"/>
      <c r="H7" s="102"/>
      <c r="I7" s="102"/>
      <c r="J7" s="102"/>
      <c r="K7" s="100"/>
    </row>
    <row r="8" spans="1:13">
      <c r="A8" s="99"/>
      <c r="B8" s="102" t="s">
        <v>104</v>
      </c>
      <c r="C8" s="102"/>
      <c r="D8" s="102"/>
      <c r="E8" s="102"/>
      <c r="F8" s="102"/>
      <c r="G8" s="102"/>
      <c r="H8" s="102"/>
      <c r="I8" s="102"/>
      <c r="J8" s="102"/>
      <c r="K8" s="100"/>
    </row>
    <row r="9" spans="1:13">
      <c r="A9" s="99"/>
      <c r="B9" s="102"/>
      <c r="C9" s="111" t="s">
        <v>172</v>
      </c>
      <c r="D9" s="118">
        <v>2805.5707299999999</v>
      </c>
      <c r="E9" s="118">
        <v>13524.65993</v>
      </c>
      <c r="F9" s="118">
        <v>34885.470369999995</v>
      </c>
      <c r="G9" s="118">
        <v>72391.321380000009</v>
      </c>
      <c r="H9" s="118">
        <v>28446.639779999998</v>
      </c>
      <c r="I9" s="118">
        <v>3348.3834900000002</v>
      </c>
      <c r="J9" s="118">
        <v>0</v>
      </c>
      <c r="K9" s="120">
        <v>155402.04568000001</v>
      </c>
    </row>
    <row r="10" spans="1:13">
      <c r="A10" s="101"/>
      <c r="B10" s="102"/>
      <c r="C10" s="111">
        <v>2003</v>
      </c>
      <c r="D10" s="118">
        <v>236.65163000000001</v>
      </c>
      <c r="E10" s="118">
        <v>1420.9026200000001</v>
      </c>
      <c r="F10" s="118">
        <v>2357.79567</v>
      </c>
      <c r="G10" s="118">
        <v>4015.3455300000001</v>
      </c>
      <c r="H10" s="118">
        <v>1191.917439999999</v>
      </c>
      <c r="I10" s="118">
        <v>1154.4489500000002</v>
      </c>
      <c r="J10" s="118">
        <v>0</v>
      </c>
      <c r="K10" s="120">
        <v>10377.061839999998</v>
      </c>
    </row>
    <row r="11" spans="1:13">
      <c r="A11" s="101"/>
      <c r="B11" s="102"/>
      <c r="C11" s="111">
        <v>2004</v>
      </c>
      <c r="D11" s="118">
        <v>125.65763</v>
      </c>
      <c r="E11" s="118">
        <v>1247.9996800000001</v>
      </c>
      <c r="F11" s="118">
        <v>2106.7867200000001</v>
      </c>
      <c r="G11" s="118">
        <v>4093.1775899999998</v>
      </c>
      <c r="H11" s="118">
        <v>2464.4798499999979</v>
      </c>
      <c r="I11" s="118">
        <v>556.64568999999995</v>
      </c>
      <c r="J11" s="118">
        <v>0</v>
      </c>
      <c r="K11" s="120">
        <v>10594.747159999997</v>
      </c>
    </row>
    <row r="12" spans="1:13">
      <c r="A12" s="101"/>
      <c r="B12" s="102"/>
      <c r="C12" s="111">
        <v>2005</v>
      </c>
      <c r="D12" s="118">
        <v>91.04498000000001</v>
      </c>
      <c r="E12" s="118">
        <v>1597.00027</v>
      </c>
      <c r="F12" s="118">
        <v>1960.3130799999999</v>
      </c>
      <c r="G12" s="118">
        <v>5036.29882</v>
      </c>
      <c r="H12" s="118">
        <v>2544.762809999997</v>
      </c>
      <c r="I12" s="118">
        <v>706.90274999999997</v>
      </c>
      <c r="J12" s="118">
        <v>0</v>
      </c>
      <c r="K12" s="120">
        <v>11936.322709999995</v>
      </c>
    </row>
    <row r="13" spans="1:13">
      <c r="A13" s="101"/>
      <c r="B13" s="102"/>
      <c r="C13" s="111">
        <v>2006</v>
      </c>
      <c r="D13" s="118">
        <v>114.09616</v>
      </c>
      <c r="E13" s="118">
        <v>1564.9957899999999</v>
      </c>
      <c r="F13" s="118">
        <v>2135.8506400000001</v>
      </c>
      <c r="G13" s="118">
        <v>3263.3766700000001</v>
      </c>
      <c r="H13" s="118">
        <v>2388.9005800000004</v>
      </c>
      <c r="I13" s="118">
        <v>363.27334000000002</v>
      </c>
      <c r="J13" s="118">
        <v>0</v>
      </c>
      <c r="K13" s="120">
        <v>9830.4931800000013</v>
      </c>
    </row>
    <row r="14" spans="1:13">
      <c r="A14" s="101"/>
      <c r="B14" s="102"/>
      <c r="C14" s="111">
        <v>2007</v>
      </c>
      <c r="D14" s="118">
        <v>19.959029999999998</v>
      </c>
      <c r="E14" s="118">
        <v>1043.18444</v>
      </c>
      <c r="F14" s="118">
        <v>1907.0967499999999</v>
      </c>
      <c r="G14" s="118">
        <v>4121.1499400000002</v>
      </c>
      <c r="H14" s="118">
        <v>2233.0605999999989</v>
      </c>
      <c r="I14" s="118">
        <v>366.13788999999997</v>
      </c>
      <c r="J14" s="118">
        <v>0</v>
      </c>
      <c r="K14" s="120">
        <v>9690.5886499999997</v>
      </c>
    </row>
    <row r="15" spans="1:13">
      <c r="A15" s="99"/>
      <c r="B15" s="102"/>
      <c r="C15" s="111">
        <v>2008</v>
      </c>
      <c r="D15" s="118">
        <v>366.44062000000002</v>
      </c>
      <c r="E15" s="118">
        <v>308.78062</v>
      </c>
      <c r="F15" s="118">
        <v>1807.04459</v>
      </c>
      <c r="G15" s="118">
        <v>2663.8483999999999</v>
      </c>
      <c r="H15" s="118">
        <v>2199.1928799999987</v>
      </c>
      <c r="I15" s="118">
        <v>555.25163999999995</v>
      </c>
      <c r="J15" s="118">
        <v>0</v>
      </c>
      <c r="K15" s="120">
        <v>7900.5587499999983</v>
      </c>
    </row>
    <row r="16" spans="1:13">
      <c r="A16" s="101"/>
      <c r="B16" s="102"/>
      <c r="C16" s="111">
        <v>2009</v>
      </c>
      <c r="D16" s="118">
        <v>4.2358000000000002</v>
      </c>
      <c r="E16" s="118">
        <v>391.08828</v>
      </c>
      <c r="F16" s="118">
        <v>1577.8462199999999</v>
      </c>
      <c r="G16" s="118">
        <v>2094.0163900000002</v>
      </c>
      <c r="H16" s="118">
        <v>1888.9814400000009</v>
      </c>
      <c r="I16" s="118">
        <v>740.98277000000007</v>
      </c>
      <c r="J16" s="118">
        <v>0</v>
      </c>
      <c r="K16" s="120">
        <v>6697.1509000000005</v>
      </c>
    </row>
    <row r="17" spans="1:11">
      <c r="A17" s="101"/>
      <c r="B17" s="102"/>
      <c r="C17" s="111">
        <v>2010</v>
      </c>
      <c r="D17" s="118">
        <v>100.14314</v>
      </c>
      <c r="E17" s="118">
        <v>107.9695</v>
      </c>
      <c r="F17" s="118">
        <v>1062.3485000000001</v>
      </c>
      <c r="G17" s="118">
        <v>1730.8774100000001</v>
      </c>
      <c r="H17" s="118">
        <v>1744.147910000001</v>
      </c>
      <c r="I17" s="118">
        <v>665.47095999999999</v>
      </c>
      <c r="J17" s="118">
        <v>141.29101</v>
      </c>
      <c r="K17" s="120">
        <v>5552.2484300000015</v>
      </c>
    </row>
    <row r="18" spans="1:11">
      <c r="A18" s="101"/>
      <c r="B18" s="102"/>
      <c r="C18" s="111">
        <v>2011</v>
      </c>
      <c r="D18" s="118">
        <v>1.0188000000000001</v>
      </c>
      <c r="E18" s="118">
        <v>154.55072000000001</v>
      </c>
      <c r="F18" s="118">
        <v>296.55970000000002</v>
      </c>
      <c r="G18" s="118">
        <v>925.43844999999999</v>
      </c>
      <c r="H18" s="118">
        <v>704.45818999999995</v>
      </c>
      <c r="I18" s="118">
        <v>604.99380999999994</v>
      </c>
      <c r="J18" s="118">
        <v>51.594360000000002</v>
      </c>
      <c r="K18" s="120">
        <v>2738.6140299999997</v>
      </c>
    </row>
    <row r="19" spans="1:11">
      <c r="A19" s="101"/>
      <c r="B19" s="102"/>
      <c r="C19" s="111">
        <v>2012</v>
      </c>
      <c r="D19" s="118">
        <v>39</v>
      </c>
      <c r="E19" s="118">
        <v>121.79526</v>
      </c>
      <c r="F19" s="118">
        <v>90.443529999999996</v>
      </c>
      <c r="G19" s="118">
        <v>139.28108</v>
      </c>
      <c r="H19" s="118">
        <v>185.37017</v>
      </c>
      <c r="I19" s="118">
        <v>530.03431</v>
      </c>
      <c r="J19" s="118">
        <v>67.682500000000005</v>
      </c>
      <c r="K19" s="120">
        <v>1173.6068500000001</v>
      </c>
    </row>
    <row r="20" spans="1:11" ht="15">
      <c r="A20" s="101"/>
      <c r="B20" s="102"/>
      <c r="C20" s="116"/>
      <c r="D20" s="110"/>
      <c r="E20" s="110"/>
      <c r="F20" s="110"/>
      <c r="G20" s="110"/>
      <c r="H20" s="110"/>
      <c r="I20" s="110"/>
      <c r="J20" s="110"/>
      <c r="K20" s="120"/>
    </row>
    <row r="21" spans="1:11">
      <c r="A21" s="99"/>
      <c r="B21" s="102" t="s">
        <v>118</v>
      </c>
      <c r="C21" s="102"/>
      <c r="D21" s="110"/>
      <c r="E21" s="110"/>
      <c r="F21" s="110"/>
      <c r="G21" s="110"/>
      <c r="H21" s="110"/>
      <c r="I21" s="110"/>
      <c r="J21" s="110"/>
      <c r="K21" s="120"/>
    </row>
    <row r="22" spans="1:11">
      <c r="A22" s="99"/>
      <c r="B22" s="102"/>
      <c r="C22" s="111" t="s">
        <v>172</v>
      </c>
      <c r="D22" s="118">
        <v>828.46399999999994</v>
      </c>
      <c r="E22" s="118">
        <v>5199.6260000000002</v>
      </c>
      <c r="F22" s="118">
        <v>11126.121000000001</v>
      </c>
      <c r="G22" s="118">
        <v>26952.565000000002</v>
      </c>
      <c r="H22" s="118">
        <v>13208.977999999999</v>
      </c>
      <c r="I22" s="118">
        <v>1801.6510000000001</v>
      </c>
      <c r="J22" s="118">
        <v>0</v>
      </c>
      <c r="K22" s="120">
        <v>59117.404999999999</v>
      </c>
    </row>
    <row r="23" spans="1:11">
      <c r="A23" s="101"/>
      <c r="B23" s="102"/>
      <c r="C23" s="111">
        <v>2003</v>
      </c>
      <c r="D23" s="118">
        <v>177.37799999999999</v>
      </c>
      <c r="E23" s="118">
        <v>1518.077</v>
      </c>
      <c r="F23" s="118">
        <v>1567.434</v>
      </c>
      <c r="G23" s="118">
        <v>2768.3890000000001</v>
      </c>
      <c r="H23" s="118">
        <v>688.81899999999996</v>
      </c>
      <c r="I23" s="118">
        <v>1006.332</v>
      </c>
      <c r="J23" s="118">
        <v>0</v>
      </c>
      <c r="K23" s="120">
        <v>7726.4290000000001</v>
      </c>
    </row>
    <row r="24" spans="1:11">
      <c r="A24" s="101"/>
      <c r="B24" s="102"/>
      <c r="C24" s="111">
        <v>2004</v>
      </c>
      <c r="D24" s="118">
        <v>30.236999999999998</v>
      </c>
      <c r="E24" s="118">
        <v>1621.6360000000002</v>
      </c>
      <c r="F24" s="118">
        <v>1941.9080000000001</v>
      </c>
      <c r="G24" s="118">
        <v>3692.7289999999998</v>
      </c>
      <c r="H24" s="118">
        <v>2282.509</v>
      </c>
      <c r="I24" s="118">
        <v>215</v>
      </c>
      <c r="J24" s="118">
        <v>0</v>
      </c>
      <c r="K24" s="120">
        <v>9784.0190000000002</v>
      </c>
    </row>
    <row r="25" spans="1:11">
      <c r="A25" s="101"/>
      <c r="B25" s="102"/>
      <c r="C25" s="111">
        <v>2005</v>
      </c>
      <c r="D25" s="118">
        <v>0</v>
      </c>
      <c r="E25" s="118">
        <v>1461.144</v>
      </c>
      <c r="F25" s="118">
        <v>2243.683</v>
      </c>
      <c r="G25" s="118">
        <v>4724.6610000000001</v>
      </c>
      <c r="H25" s="118">
        <v>2703.5480000000002</v>
      </c>
      <c r="I25" s="118">
        <v>581.01199999999994</v>
      </c>
      <c r="J25" s="118">
        <v>0</v>
      </c>
      <c r="K25" s="120">
        <v>11714.048000000003</v>
      </c>
    </row>
    <row r="26" spans="1:11">
      <c r="A26" s="101"/>
      <c r="B26" s="102"/>
      <c r="C26" s="111">
        <v>2006</v>
      </c>
      <c r="D26" s="118">
        <v>149.262</v>
      </c>
      <c r="E26" s="118">
        <v>1800.605</v>
      </c>
      <c r="F26" s="118">
        <v>2522.482</v>
      </c>
      <c r="G26" s="118">
        <v>3451.0680000000002</v>
      </c>
      <c r="H26" s="118">
        <v>3750.2420000000002</v>
      </c>
      <c r="I26" s="118">
        <v>234.631</v>
      </c>
      <c r="J26" s="118">
        <v>0</v>
      </c>
      <c r="K26" s="120">
        <v>11908.289999999999</v>
      </c>
    </row>
    <row r="27" spans="1:11">
      <c r="A27" s="101"/>
      <c r="B27" s="102"/>
      <c r="C27" s="111">
        <v>2007</v>
      </c>
      <c r="D27" s="118">
        <v>0</v>
      </c>
      <c r="E27" s="118">
        <v>1089.575</v>
      </c>
      <c r="F27" s="118">
        <v>2111.654</v>
      </c>
      <c r="G27" s="118">
        <v>3979.47</v>
      </c>
      <c r="H27" s="118">
        <v>2921.4929999999999</v>
      </c>
      <c r="I27" s="118">
        <v>306.38300000000004</v>
      </c>
      <c r="J27" s="118">
        <v>0</v>
      </c>
      <c r="K27" s="120">
        <v>10408.575000000001</v>
      </c>
    </row>
    <row r="28" spans="1:11">
      <c r="A28" s="99"/>
      <c r="B28" s="102"/>
      <c r="C28" s="111">
        <v>2008</v>
      </c>
      <c r="D28" s="118">
        <v>364.541</v>
      </c>
      <c r="E28" s="118">
        <v>561.65100000000007</v>
      </c>
      <c r="F28" s="118">
        <v>2182.1849999999999</v>
      </c>
      <c r="G28" s="118">
        <v>3434.1289999999999</v>
      </c>
      <c r="H28" s="118">
        <v>2917.2689999999998</v>
      </c>
      <c r="I28" s="118">
        <v>761.904</v>
      </c>
      <c r="J28" s="118">
        <v>0</v>
      </c>
      <c r="K28" s="120">
        <v>10221.679</v>
      </c>
    </row>
    <row r="29" spans="1:11">
      <c r="A29" s="101"/>
      <c r="B29" s="102"/>
      <c r="C29" s="111">
        <v>2009</v>
      </c>
      <c r="D29" s="118">
        <v>0</v>
      </c>
      <c r="E29" s="118">
        <v>522.44000000000005</v>
      </c>
      <c r="F29" s="118">
        <v>2273.5070000000001</v>
      </c>
      <c r="G29" s="118">
        <v>3237.2629999999999</v>
      </c>
      <c r="H29" s="118">
        <v>2552.1324513039999</v>
      </c>
      <c r="I29" s="118">
        <v>1222.8415884999999</v>
      </c>
      <c r="J29" s="118">
        <v>0</v>
      </c>
      <c r="K29" s="120">
        <v>9808.1840398040003</v>
      </c>
    </row>
    <row r="30" spans="1:11">
      <c r="A30" s="101"/>
      <c r="B30" s="102"/>
      <c r="C30" s="111">
        <v>2010</v>
      </c>
      <c r="D30" s="118">
        <v>261.42399999999998</v>
      </c>
      <c r="E30" s="118">
        <v>287</v>
      </c>
      <c r="F30" s="118">
        <v>2703.0369999999998</v>
      </c>
      <c r="G30" s="118">
        <v>3989.288</v>
      </c>
      <c r="H30" s="118">
        <v>3037.7679104439999</v>
      </c>
      <c r="I30" s="118">
        <v>1131.0231346</v>
      </c>
      <c r="J30" s="118">
        <v>0</v>
      </c>
      <c r="K30" s="120">
        <v>11409.540045043999</v>
      </c>
    </row>
    <row r="31" spans="1:11" s="7" customFormat="1">
      <c r="A31" s="101"/>
      <c r="B31" s="102"/>
      <c r="C31" s="111">
        <v>2011</v>
      </c>
      <c r="D31" s="118">
        <v>0</v>
      </c>
      <c r="E31" s="118">
        <v>273.197</v>
      </c>
      <c r="F31" s="118">
        <v>838.32399999999996</v>
      </c>
      <c r="G31" s="118">
        <v>3481.4920000000002</v>
      </c>
      <c r="H31" s="118">
        <v>1068.4274972612604</v>
      </c>
      <c r="I31" s="118">
        <v>1669.2857194710041</v>
      </c>
      <c r="J31" s="118">
        <v>142</v>
      </c>
      <c r="K31" s="120">
        <v>7472.7262167322642</v>
      </c>
    </row>
    <row r="32" spans="1:11" s="7" customFormat="1">
      <c r="A32" s="101"/>
      <c r="B32" s="102"/>
      <c r="C32" s="111">
        <v>2012</v>
      </c>
      <c r="D32" s="118">
        <v>0</v>
      </c>
      <c r="E32" s="118">
        <v>1251.8440000000001</v>
      </c>
      <c r="F32" s="118">
        <v>410.28899999999999</v>
      </c>
      <c r="G32" s="118">
        <v>1</v>
      </c>
      <c r="H32" s="118">
        <v>635.43962219959997</v>
      </c>
      <c r="I32" s="118">
        <v>710.57435141318899</v>
      </c>
      <c r="J32" s="118">
        <v>142.595</v>
      </c>
      <c r="K32" s="120">
        <v>3151.741973612789</v>
      </c>
    </row>
    <row r="33" spans="1:11" s="7" customFormat="1">
      <c r="A33" s="101"/>
      <c r="B33" s="102"/>
      <c r="C33" s="102"/>
      <c r="D33" s="110"/>
      <c r="E33" s="110"/>
      <c r="F33" s="110"/>
      <c r="G33" s="110"/>
      <c r="H33" s="110"/>
      <c r="I33" s="110"/>
      <c r="J33" s="110"/>
      <c r="K33" s="120"/>
    </row>
    <row r="34" spans="1:11" s="7" customFormat="1">
      <c r="A34" s="101"/>
      <c r="B34" s="102" t="s">
        <v>175</v>
      </c>
      <c r="C34" s="102"/>
      <c r="D34" s="110"/>
      <c r="E34" s="110"/>
      <c r="F34" s="110"/>
      <c r="G34" s="110"/>
      <c r="H34" s="110"/>
      <c r="I34" s="110"/>
      <c r="J34" s="110"/>
      <c r="K34" s="120"/>
    </row>
    <row r="35" spans="1:11" s="7" customFormat="1">
      <c r="A35" s="101"/>
      <c r="B35" s="102"/>
      <c r="C35" s="111" t="s">
        <v>172</v>
      </c>
      <c r="D35" s="118">
        <v>150</v>
      </c>
      <c r="E35" s="118">
        <v>469</v>
      </c>
      <c r="F35" s="118">
        <v>1411</v>
      </c>
      <c r="G35" s="118">
        <v>2545</v>
      </c>
      <c r="H35" s="118">
        <v>1107</v>
      </c>
      <c r="I35" s="118">
        <v>181</v>
      </c>
      <c r="J35" s="118">
        <v>0</v>
      </c>
      <c r="K35" s="120">
        <v>5863</v>
      </c>
    </row>
    <row r="36" spans="1:11" s="7" customFormat="1">
      <c r="A36" s="101"/>
      <c r="B36" s="102"/>
      <c r="C36" s="111">
        <v>2003</v>
      </c>
      <c r="D36" s="118">
        <v>9</v>
      </c>
      <c r="E36" s="118">
        <v>35</v>
      </c>
      <c r="F36" s="118">
        <v>101</v>
      </c>
      <c r="G36" s="118">
        <v>181</v>
      </c>
      <c r="H36" s="118">
        <v>106</v>
      </c>
      <c r="I36" s="118">
        <v>125</v>
      </c>
      <c r="J36" s="118">
        <v>0</v>
      </c>
      <c r="K36" s="120">
        <v>557</v>
      </c>
    </row>
    <row r="37" spans="1:11" s="7" customFormat="1">
      <c r="A37" s="101"/>
      <c r="B37" s="102"/>
      <c r="C37" s="111">
        <v>2004</v>
      </c>
      <c r="D37" s="118">
        <v>10</v>
      </c>
      <c r="E37" s="118">
        <v>37</v>
      </c>
      <c r="F37" s="118">
        <v>85</v>
      </c>
      <c r="G37" s="118">
        <v>240</v>
      </c>
      <c r="H37" s="118">
        <v>198</v>
      </c>
      <c r="I37" s="118">
        <v>138</v>
      </c>
      <c r="J37" s="118">
        <v>0</v>
      </c>
      <c r="K37" s="120">
        <v>708</v>
      </c>
    </row>
    <row r="38" spans="1:11" s="7" customFormat="1">
      <c r="A38" s="101"/>
      <c r="B38" s="102"/>
      <c r="C38" s="111">
        <v>2005</v>
      </c>
      <c r="D38" s="118">
        <v>9</v>
      </c>
      <c r="E38" s="118">
        <v>25</v>
      </c>
      <c r="F38" s="118">
        <v>87</v>
      </c>
      <c r="G38" s="118">
        <v>180</v>
      </c>
      <c r="H38" s="118">
        <v>132</v>
      </c>
      <c r="I38" s="118">
        <v>97</v>
      </c>
      <c r="J38" s="118">
        <v>0</v>
      </c>
      <c r="K38" s="120">
        <v>530</v>
      </c>
    </row>
    <row r="39" spans="1:11" s="7" customFormat="1">
      <c r="A39" s="101"/>
      <c r="B39" s="102"/>
      <c r="C39" s="111">
        <v>2006</v>
      </c>
      <c r="D39" s="118">
        <v>12</v>
      </c>
      <c r="E39" s="118">
        <v>32</v>
      </c>
      <c r="F39" s="118">
        <v>69</v>
      </c>
      <c r="G39" s="118">
        <v>164</v>
      </c>
      <c r="H39" s="118">
        <v>131</v>
      </c>
      <c r="I39" s="118">
        <v>66</v>
      </c>
      <c r="J39" s="118">
        <v>0</v>
      </c>
      <c r="K39" s="120">
        <v>474</v>
      </c>
    </row>
    <row r="40" spans="1:11" s="7" customFormat="1">
      <c r="A40" s="101"/>
      <c r="B40" s="102"/>
      <c r="C40" s="111">
        <v>2007</v>
      </c>
      <c r="D40" s="118">
        <v>8</v>
      </c>
      <c r="E40" s="118">
        <v>24</v>
      </c>
      <c r="F40" s="118">
        <v>85</v>
      </c>
      <c r="G40" s="118">
        <v>167</v>
      </c>
      <c r="H40" s="118">
        <v>154</v>
      </c>
      <c r="I40" s="118">
        <v>70</v>
      </c>
      <c r="J40" s="118">
        <v>0</v>
      </c>
      <c r="K40" s="120">
        <v>508</v>
      </c>
    </row>
    <row r="41" spans="1:11" s="7" customFormat="1">
      <c r="A41" s="101"/>
      <c r="B41" s="102"/>
      <c r="C41" s="111">
        <v>2008</v>
      </c>
      <c r="D41" s="118">
        <v>9</v>
      </c>
      <c r="E41" s="118">
        <v>15</v>
      </c>
      <c r="F41" s="118">
        <v>67</v>
      </c>
      <c r="G41" s="118">
        <v>165</v>
      </c>
      <c r="H41" s="118">
        <v>137</v>
      </c>
      <c r="I41" s="118">
        <v>78</v>
      </c>
      <c r="J41" s="118">
        <v>1</v>
      </c>
      <c r="K41" s="120">
        <v>472</v>
      </c>
    </row>
    <row r="42" spans="1:11" s="7" customFormat="1">
      <c r="A42" s="101"/>
      <c r="B42" s="102"/>
      <c r="C42" s="111">
        <v>2009</v>
      </c>
      <c r="D42" s="118">
        <v>4</v>
      </c>
      <c r="E42" s="118">
        <v>18</v>
      </c>
      <c r="F42" s="118">
        <v>61</v>
      </c>
      <c r="G42" s="118">
        <v>138</v>
      </c>
      <c r="H42" s="118">
        <v>135</v>
      </c>
      <c r="I42" s="118">
        <v>67</v>
      </c>
      <c r="J42" s="118">
        <v>0</v>
      </c>
      <c r="K42" s="120">
        <v>423</v>
      </c>
    </row>
    <row r="43" spans="1:11">
      <c r="A43" s="101"/>
      <c r="B43" s="102"/>
      <c r="C43" s="111">
        <v>2010</v>
      </c>
      <c r="D43" s="118">
        <v>2</v>
      </c>
      <c r="E43" s="118">
        <v>6</v>
      </c>
      <c r="F43" s="118">
        <v>39</v>
      </c>
      <c r="G43" s="118">
        <v>84</v>
      </c>
      <c r="H43" s="118">
        <v>111</v>
      </c>
      <c r="I43" s="118">
        <v>44</v>
      </c>
      <c r="J43" s="118">
        <v>45</v>
      </c>
      <c r="K43" s="120">
        <v>331</v>
      </c>
    </row>
    <row r="44" spans="1:11">
      <c r="A44" s="101"/>
      <c r="B44" s="102"/>
      <c r="C44" s="111">
        <v>2011</v>
      </c>
      <c r="D44" s="118">
        <v>1</v>
      </c>
      <c r="E44" s="118">
        <v>5</v>
      </c>
      <c r="F44" s="118">
        <v>30</v>
      </c>
      <c r="G44" s="118">
        <v>66</v>
      </c>
      <c r="H44" s="118">
        <v>74</v>
      </c>
      <c r="I44" s="118">
        <v>31</v>
      </c>
      <c r="J44" s="118">
        <v>16</v>
      </c>
      <c r="K44" s="120">
        <v>223</v>
      </c>
    </row>
    <row r="45" spans="1:11">
      <c r="A45" s="97"/>
      <c r="B45" s="90"/>
      <c r="C45" s="113">
        <v>2012</v>
      </c>
      <c r="D45" s="119">
        <v>0</v>
      </c>
      <c r="E45" s="119">
        <v>2</v>
      </c>
      <c r="F45" s="119">
        <v>10</v>
      </c>
      <c r="G45" s="119">
        <v>28</v>
      </c>
      <c r="H45" s="119">
        <v>19</v>
      </c>
      <c r="I45" s="119">
        <v>14</v>
      </c>
      <c r="J45" s="119">
        <v>6</v>
      </c>
      <c r="K45" s="115">
        <v>79</v>
      </c>
    </row>
    <row r="48" spans="1:11" ht="15.6">
      <c r="A48" s="154" t="s">
        <v>362</v>
      </c>
    </row>
    <row r="49" spans="1:11">
      <c r="A49" s="14" t="s">
        <v>329</v>
      </c>
    </row>
    <row r="50" spans="1:11" ht="12" customHeight="1"/>
    <row r="51" spans="1:11">
      <c r="A51" s="165" t="s">
        <v>197</v>
      </c>
      <c r="B51" s="166"/>
      <c r="C51" s="166"/>
      <c r="D51" s="194" t="s">
        <v>328</v>
      </c>
      <c r="E51" s="192"/>
      <c r="F51" s="192"/>
      <c r="G51" s="192"/>
      <c r="H51" s="192"/>
      <c r="I51" s="192"/>
      <c r="J51" s="192"/>
      <c r="K51" s="193"/>
    </row>
    <row r="52" spans="1:11">
      <c r="A52" s="167"/>
      <c r="B52" s="166"/>
      <c r="C52" s="166"/>
      <c r="D52" s="163" t="s">
        <v>176</v>
      </c>
      <c r="E52" s="163" t="s">
        <v>177</v>
      </c>
      <c r="F52" s="163" t="s">
        <v>178</v>
      </c>
      <c r="G52" s="163" t="s">
        <v>179</v>
      </c>
      <c r="H52" s="163" t="s">
        <v>180</v>
      </c>
      <c r="I52" s="163" t="s">
        <v>181</v>
      </c>
      <c r="J52" s="163" t="s">
        <v>182</v>
      </c>
      <c r="K52" s="168" t="s">
        <v>189</v>
      </c>
    </row>
    <row r="53" spans="1:11">
      <c r="A53" s="117"/>
      <c r="B53" s="10"/>
      <c r="C53" s="10"/>
      <c r="D53" s="102"/>
      <c r="E53" s="102"/>
      <c r="F53" s="102"/>
      <c r="G53" s="102"/>
      <c r="H53" s="102"/>
      <c r="I53" s="102"/>
      <c r="J53" s="102"/>
      <c r="K53" s="100"/>
    </row>
    <row r="54" spans="1:11">
      <c r="A54" s="131" t="s">
        <v>324</v>
      </c>
      <c r="B54" s="132"/>
      <c r="C54" s="132"/>
      <c r="D54" s="121"/>
      <c r="E54" s="102"/>
      <c r="F54" s="102"/>
      <c r="G54" s="102"/>
      <c r="H54" s="102"/>
      <c r="I54" s="102"/>
      <c r="J54" s="102"/>
      <c r="K54" s="100"/>
    </row>
    <row r="55" spans="1:11">
      <c r="A55" s="99"/>
      <c r="B55" s="132" t="s">
        <v>325</v>
      </c>
      <c r="C55" s="132"/>
      <c r="D55" s="102"/>
      <c r="E55" s="102"/>
      <c r="F55" s="102"/>
      <c r="G55" s="102"/>
      <c r="H55" s="102"/>
      <c r="I55" s="102"/>
      <c r="J55" s="102"/>
      <c r="K55" s="100"/>
    </row>
    <row r="56" spans="1:11">
      <c r="A56" s="99"/>
      <c r="B56" s="102"/>
      <c r="C56" s="111" t="s">
        <v>172</v>
      </c>
      <c r="D56" s="118">
        <v>2805.5707299999999</v>
      </c>
      <c r="E56" s="118">
        <v>13524.65993</v>
      </c>
      <c r="F56" s="118">
        <v>34885.470369999995</v>
      </c>
      <c r="G56" s="118">
        <v>72391.321380000009</v>
      </c>
      <c r="H56" s="118">
        <v>28446.639779999998</v>
      </c>
      <c r="I56" s="118">
        <v>3348.3834900000002</v>
      </c>
      <c r="J56" s="118">
        <v>0</v>
      </c>
      <c r="K56" s="120">
        <v>155402.04568000001</v>
      </c>
    </row>
    <row r="57" spans="1:11">
      <c r="A57" s="101"/>
      <c r="B57" s="102"/>
      <c r="C57" s="111">
        <v>2003</v>
      </c>
      <c r="D57" s="118">
        <v>236.65163000000001</v>
      </c>
      <c r="E57" s="118">
        <v>1420.9026200000001</v>
      </c>
      <c r="F57" s="118">
        <v>2357.79567</v>
      </c>
      <c r="G57" s="118">
        <v>4015.3455300000001</v>
      </c>
      <c r="H57" s="118">
        <v>1191.917439999999</v>
      </c>
      <c r="I57" s="118">
        <v>1154.4489500000002</v>
      </c>
      <c r="J57" s="118">
        <v>0</v>
      </c>
      <c r="K57" s="120">
        <v>10377.061839999998</v>
      </c>
    </row>
    <row r="58" spans="1:11">
      <c r="A58" s="101"/>
      <c r="B58" s="102"/>
      <c r="C58" s="111">
        <v>2004</v>
      </c>
      <c r="D58" s="118">
        <v>125.65763</v>
      </c>
      <c r="E58" s="118">
        <v>1247.9996800000001</v>
      </c>
      <c r="F58" s="118">
        <v>2106.7867200000001</v>
      </c>
      <c r="G58" s="118">
        <v>4093.1775899999998</v>
      </c>
      <c r="H58" s="118">
        <v>2464.4798499999979</v>
      </c>
      <c r="I58" s="118">
        <v>556.64568999999995</v>
      </c>
      <c r="J58" s="118">
        <v>0</v>
      </c>
      <c r="K58" s="120">
        <v>10594.747159999997</v>
      </c>
    </row>
    <row r="59" spans="1:11">
      <c r="A59" s="101"/>
      <c r="B59" s="102"/>
      <c r="C59" s="111">
        <v>2005</v>
      </c>
      <c r="D59" s="118">
        <v>91.04498000000001</v>
      </c>
      <c r="E59" s="118">
        <v>1597.00027</v>
      </c>
      <c r="F59" s="118">
        <v>1960.3130799999999</v>
      </c>
      <c r="G59" s="118">
        <v>5036.29882</v>
      </c>
      <c r="H59" s="118">
        <v>2544.762809999997</v>
      </c>
      <c r="I59" s="118">
        <v>706.90274999999997</v>
      </c>
      <c r="J59" s="118">
        <v>0</v>
      </c>
      <c r="K59" s="120">
        <v>11936.322709999995</v>
      </c>
    </row>
    <row r="60" spans="1:11">
      <c r="A60" s="101"/>
      <c r="B60" s="102"/>
      <c r="C60" s="111">
        <v>2006</v>
      </c>
      <c r="D60" s="118">
        <v>114.09616</v>
      </c>
      <c r="E60" s="118">
        <v>1564.9957899999999</v>
      </c>
      <c r="F60" s="118">
        <v>2135.8506400000001</v>
      </c>
      <c r="G60" s="118">
        <v>3263.3766700000001</v>
      </c>
      <c r="H60" s="118">
        <v>2388.9005800000004</v>
      </c>
      <c r="I60" s="118">
        <v>363.27334000000002</v>
      </c>
      <c r="J60" s="118">
        <v>0</v>
      </c>
      <c r="K60" s="120">
        <v>9830.4931800000013</v>
      </c>
    </row>
    <row r="61" spans="1:11">
      <c r="A61" s="101"/>
      <c r="B61" s="102"/>
      <c r="C61" s="111">
        <v>2007</v>
      </c>
      <c r="D61" s="118">
        <v>19.959029999999998</v>
      </c>
      <c r="E61" s="118">
        <v>1043.18444</v>
      </c>
      <c r="F61" s="118">
        <v>1907.0967499999999</v>
      </c>
      <c r="G61" s="118">
        <v>4121.1499400000002</v>
      </c>
      <c r="H61" s="118">
        <v>2233.0605999999989</v>
      </c>
      <c r="I61" s="118">
        <v>366.13788999999997</v>
      </c>
      <c r="J61" s="118">
        <v>0</v>
      </c>
      <c r="K61" s="120">
        <v>9690.5886499999997</v>
      </c>
    </row>
    <row r="62" spans="1:11">
      <c r="A62" s="99"/>
      <c r="B62" s="102"/>
      <c r="C62" s="111">
        <v>2008</v>
      </c>
      <c r="D62" s="118">
        <v>366.44062000000002</v>
      </c>
      <c r="E62" s="118">
        <v>308.78062</v>
      </c>
      <c r="F62" s="118">
        <v>1807.04459</v>
      </c>
      <c r="G62" s="118">
        <v>2663.8483999999999</v>
      </c>
      <c r="H62" s="118">
        <v>2199.1928799999987</v>
      </c>
      <c r="I62" s="118">
        <v>555.25163999999995</v>
      </c>
      <c r="J62" s="118">
        <v>0</v>
      </c>
      <c r="K62" s="120">
        <v>7900.5587499999983</v>
      </c>
    </row>
    <row r="63" spans="1:11">
      <c r="A63" s="101"/>
      <c r="B63" s="102"/>
      <c r="C63" s="111">
        <v>2009</v>
      </c>
      <c r="D63" s="118">
        <v>4.2358000000000002</v>
      </c>
      <c r="E63" s="118">
        <v>391.08828</v>
      </c>
      <c r="F63" s="118">
        <v>1577.8462199999999</v>
      </c>
      <c r="G63" s="118">
        <v>2094.0163900000002</v>
      </c>
      <c r="H63" s="118">
        <v>1888.9814400000009</v>
      </c>
      <c r="I63" s="118">
        <v>740.98277000000007</v>
      </c>
      <c r="J63" s="118">
        <v>0</v>
      </c>
      <c r="K63" s="120">
        <v>6697.1509000000005</v>
      </c>
    </row>
    <row r="64" spans="1:11">
      <c r="A64" s="101"/>
      <c r="B64" s="102"/>
      <c r="C64" s="111">
        <v>2010</v>
      </c>
      <c r="D64" s="118">
        <v>100.14314</v>
      </c>
      <c r="E64" s="118">
        <v>107.9695</v>
      </c>
      <c r="F64" s="118">
        <v>1062.3485000000001</v>
      </c>
      <c r="G64" s="118">
        <v>1730.8774100000001</v>
      </c>
      <c r="H64" s="118">
        <v>1744.147910000001</v>
      </c>
      <c r="I64" s="118">
        <v>665.47095999999999</v>
      </c>
      <c r="J64" s="118">
        <v>141.29101</v>
      </c>
      <c r="K64" s="120">
        <v>5552.2484300000015</v>
      </c>
    </row>
    <row r="65" spans="1:11">
      <c r="A65" s="101"/>
      <c r="B65" s="102"/>
      <c r="C65" s="111">
        <v>2011</v>
      </c>
      <c r="D65" s="118">
        <v>1.0188000000000001</v>
      </c>
      <c r="E65" s="118">
        <v>154.55072000000001</v>
      </c>
      <c r="F65" s="118">
        <v>296.55970000000002</v>
      </c>
      <c r="G65" s="118">
        <v>925.43844999999999</v>
      </c>
      <c r="H65" s="118">
        <v>704.45818999999995</v>
      </c>
      <c r="I65" s="118">
        <v>604.99380999999994</v>
      </c>
      <c r="J65" s="118">
        <v>51.594360000000002</v>
      </c>
      <c r="K65" s="120">
        <v>2738.6140299999997</v>
      </c>
    </row>
    <row r="66" spans="1:11">
      <c r="A66" s="101"/>
      <c r="B66" s="102"/>
      <c r="C66" s="111">
        <v>2012</v>
      </c>
      <c r="D66" s="118">
        <v>39</v>
      </c>
      <c r="E66" s="118">
        <v>121.79526</v>
      </c>
      <c r="F66" s="118">
        <v>90.443529999999996</v>
      </c>
      <c r="G66" s="118">
        <v>139.28108</v>
      </c>
      <c r="H66" s="118">
        <v>185.37017</v>
      </c>
      <c r="I66" s="118">
        <v>530.03431</v>
      </c>
      <c r="J66" s="118">
        <v>67.682500000000005</v>
      </c>
      <c r="K66" s="120">
        <v>1173.6068500000001</v>
      </c>
    </row>
    <row r="67" spans="1:11" ht="15">
      <c r="A67" s="101"/>
      <c r="B67" s="102"/>
      <c r="C67" s="116"/>
      <c r="D67" s="110"/>
      <c r="E67" s="110"/>
      <c r="F67" s="110"/>
      <c r="G67" s="110"/>
      <c r="H67" s="110"/>
      <c r="I67" s="110"/>
      <c r="J67" s="110"/>
      <c r="K67" s="120"/>
    </row>
    <row r="68" spans="1:11">
      <c r="A68" s="99"/>
      <c r="B68" s="132" t="s">
        <v>326</v>
      </c>
      <c r="C68" s="132"/>
      <c r="D68" s="110"/>
      <c r="E68" s="110"/>
      <c r="F68" s="110"/>
      <c r="G68" s="110"/>
      <c r="H68" s="110"/>
      <c r="I68" s="110"/>
      <c r="J68" s="110"/>
      <c r="K68" s="120"/>
    </row>
    <row r="69" spans="1:11">
      <c r="A69" s="99"/>
      <c r="B69" s="102"/>
      <c r="C69" s="111" t="s">
        <v>172</v>
      </c>
      <c r="D69" s="118">
        <v>828.46399999999994</v>
      </c>
      <c r="E69" s="118">
        <v>5199.6260000000002</v>
      </c>
      <c r="F69" s="118">
        <v>11126.121000000001</v>
      </c>
      <c r="G69" s="118">
        <v>26952.565000000002</v>
      </c>
      <c r="H69" s="118">
        <v>13208.977999999999</v>
      </c>
      <c r="I69" s="118">
        <v>1801.6510000000001</v>
      </c>
      <c r="J69" s="118">
        <v>0</v>
      </c>
      <c r="K69" s="120">
        <v>59117.404999999999</v>
      </c>
    </row>
    <row r="70" spans="1:11">
      <c r="A70" s="101"/>
      <c r="B70" s="102"/>
      <c r="C70" s="111">
        <v>2003</v>
      </c>
      <c r="D70" s="118">
        <v>177.37799999999999</v>
      </c>
      <c r="E70" s="118">
        <v>1518.077</v>
      </c>
      <c r="F70" s="118">
        <v>1567.434</v>
      </c>
      <c r="G70" s="118">
        <v>2768.3890000000001</v>
      </c>
      <c r="H70" s="118">
        <v>688.81899999999996</v>
      </c>
      <c r="I70" s="118">
        <v>1006.332</v>
      </c>
      <c r="J70" s="118">
        <v>0</v>
      </c>
      <c r="K70" s="120">
        <v>7726.4290000000001</v>
      </c>
    </row>
    <row r="71" spans="1:11">
      <c r="A71" s="101"/>
      <c r="B71" s="102"/>
      <c r="C71" s="111">
        <v>2004</v>
      </c>
      <c r="D71" s="118">
        <v>30.236999999999998</v>
      </c>
      <c r="E71" s="118">
        <v>1621.6360000000002</v>
      </c>
      <c r="F71" s="118">
        <v>1941.9080000000001</v>
      </c>
      <c r="G71" s="118">
        <v>3692.7289999999998</v>
      </c>
      <c r="H71" s="118">
        <v>2282.509</v>
      </c>
      <c r="I71" s="118">
        <v>215</v>
      </c>
      <c r="J71" s="118">
        <v>0</v>
      </c>
      <c r="K71" s="120">
        <v>9784.0190000000002</v>
      </c>
    </row>
    <row r="72" spans="1:11">
      <c r="A72" s="101"/>
      <c r="B72" s="102"/>
      <c r="C72" s="111">
        <v>2005</v>
      </c>
      <c r="D72" s="118">
        <v>0</v>
      </c>
      <c r="E72" s="118">
        <v>1461.144</v>
      </c>
      <c r="F72" s="118">
        <v>2243.683</v>
      </c>
      <c r="G72" s="118">
        <v>4724.6610000000001</v>
      </c>
      <c r="H72" s="118">
        <v>2703.5480000000002</v>
      </c>
      <c r="I72" s="118">
        <v>581.01199999999994</v>
      </c>
      <c r="J72" s="118">
        <v>0</v>
      </c>
      <c r="K72" s="120">
        <v>11714.048000000003</v>
      </c>
    </row>
    <row r="73" spans="1:11">
      <c r="A73" s="101"/>
      <c r="B73" s="102"/>
      <c r="C73" s="111">
        <v>2006</v>
      </c>
      <c r="D73" s="118">
        <v>149.262</v>
      </c>
      <c r="E73" s="118">
        <v>1800.605</v>
      </c>
      <c r="F73" s="118">
        <v>2522.482</v>
      </c>
      <c r="G73" s="118">
        <v>3451.0680000000002</v>
      </c>
      <c r="H73" s="118">
        <v>3750.2420000000002</v>
      </c>
      <c r="I73" s="118">
        <v>234.631</v>
      </c>
      <c r="J73" s="118">
        <v>0</v>
      </c>
      <c r="K73" s="120">
        <v>11908.289999999999</v>
      </c>
    </row>
    <row r="74" spans="1:11">
      <c r="A74" s="101"/>
      <c r="B74" s="102"/>
      <c r="C74" s="111">
        <v>2007</v>
      </c>
      <c r="D74" s="118">
        <v>0</v>
      </c>
      <c r="E74" s="118">
        <v>1089.575</v>
      </c>
      <c r="F74" s="118">
        <v>2111.654</v>
      </c>
      <c r="G74" s="118">
        <v>3979.47</v>
      </c>
      <c r="H74" s="118">
        <v>2921.4929999999999</v>
      </c>
      <c r="I74" s="118">
        <v>306.38300000000004</v>
      </c>
      <c r="J74" s="118">
        <v>0</v>
      </c>
      <c r="K74" s="120">
        <v>10408.575000000001</v>
      </c>
    </row>
    <row r="75" spans="1:11">
      <c r="A75" s="99"/>
      <c r="B75" s="102"/>
      <c r="C75" s="111">
        <v>2008</v>
      </c>
      <c r="D75" s="118">
        <v>364.541</v>
      </c>
      <c r="E75" s="118">
        <v>561.65100000000007</v>
      </c>
      <c r="F75" s="118">
        <v>2182.1849999999999</v>
      </c>
      <c r="G75" s="118">
        <v>3434.1289999999999</v>
      </c>
      <c r="H75" s="118">
        <v>2917.2689999999998</v>
      </c>
      <c r="I75" s="118">
        <v>761.904</v>
      </c>
      <c r="J75" s="118">
        <v>0</v>
      </c>
      <c r="K75" s="120">
        <v>10221.679</v>
      </c>
    </row>
    <row r="76" spans="1:11">
      <c r="A76" s="101"/>
      <c r="B76" s="102"/>
      <c r="C76" s="111">
        <v>2009</v>
      </c>
      <c r="D76" s="118">
        <v>0</v>
      </c>
      <c r="E76" s="118">
        <v>522.44000000000005</v>
      </c>
      <c r="F76" s="118">
        <v>2273.5070000000001</v>
      </c>
      <c r="G76" s="118">
        <v>3237.2629999999999</v>
      </c>
      <c r="H76" s="118">
        <v>2552.1324513039999</v>
      </c>
      <c r="I76" s="118">
        <v>1222.8415884999999</v>
      </c>
      <c r="J76" s="118">
        <v>0</v>
      </c>
      <c r="K76" s="120">
        <v>9808.1840398040003</v>
      </c>
    </row>
    <row r="77" spans="1:11">
      <c r="A77" s="101"/>
      <c r="B77" s="102"/>
      <c r="C77" s="111">
        <v>2010</v>
      </c>
      <c r="D77" s="118">
        <v>261.42399999999998</v>
      </c>
      <c r="E77" s="118">
        <v>287</v>
      </c>
      <c r="F77" s="118">
        <v>2703.0369999999998</v>
      </c>
      <c r="G77" s="118">
        <v>3989.288</v>
      </c>
      <c r="H77" s="118">
        <v>3037.7679104439999</v>
      </c>
      <c r="I77" s="118">
        <v>1131.0231346</v>
      </c>
      <c r="J77" s="118">
        <v>0</v>
      </c>
      <c r="K77" s="120">
        <v>11409.540045043999</v>
      </c>
    </row>
    <row r="78" spans="1:11">
      <c r="A78" s="101"/>
      <c r="B78" s="102"/>
      <c r="C78" s="111">
        <v>2011</v>
      </c>
      <c r="D78" s="118">
        <v>0</v>
      </c>
      <c r="E78" s="118">
        <v>273.197</v>
      </c>
      <c r="F78" s="118">
        <v>838.32399999999996</v>
      </c>
      <c r="G78" s="118">
        <v>3481.4920000000002</v>
      </c>
      <c r="H78" s="118">
        <v>1068.4274972612604</v>
      </c>
      <c r="I78" s="118">
        <v>1669.2857194710041</v>
      </c>
      <c r="J78" s="118">
        <v>142</v>
      </c>
      <c r="K78" s="120">
        <v>7472.7262167322642</v>
      </c>
    </row>
    <row r="79" spans="1:11">
      <c r="A79" s="101"/>
      <c r="B79" s="102"/>
      <c r="C79" s="111">
        <v>2012</v>
      </c>
      <c r="D79" s="118">
        <v>0</v>
      </c>
      <c r="E79" s="118">
        <v>1251.8440000000001</v>
      </c>
      <c r="F79" s="118">
        <v>410.28899999999999</v>
      </c>
      <c r="G79" s="118">
        <v>1</v>
      </c>
      <c r="H79" s="118">
        <v>635.43962219959997</v>
      </c>
      <c r="I79" s="118">
        <v>710.57435141318899</v>
      </c>
      <c r="J79" s="118">
        <v>142.595</v>
      </c>
      <c r="K79" s="120">
        <v>3151.741973612789</v>
      </c>
    </row>
    <row r="80" spans="1:11">
      <c r="A80" s="101"/>
      <c r="B80" s="102"/>
      <c r="C80" s="102"/>
      <c r="D80" s="110"/>
      <c r="E80" s="110"/>
      <c r="F80" s="110"/>
      <c r="G80" s="110"/>
      <c r="H80" s="110"/>
      <c r="I80" s="110"/>
      <c r="J80" s="110"/>
      <c r="K80" s="120"/>
    </row>
    <row r="81" spans="1:11">
      <c r="A81" s="101"/>
      <c r="B81" s="132" t="s">
        <v>327</v>
      </c>
      <c r="C81" s="132"/>
      <c r="D81" s="110"/>
      <c r="E81" s="110"/>
      <c r="F81" s="110"/>
      <c r="G81" s="110"/>
      <c r="H81" s="110"/>
      <c r="I81" s="110"/>
      <c r="J81" s="110"/>
      <c r="K81" s="120"/>
    </row>
    <row r="82" spans="1:11">
      <c r="A82" s="101"/>
      <c r="B82" s="102"/>
      <c r="C82" s="111" t="s">
        <v>172</v>
      </c>
      <c r="D82" s="118">
        <v>150</v>
      </c>
      <c r="E82" s="118">
        <v>469</v>
      </c>
      <c r="F82" s="118">
        <v>1411</v>
      </c>
      <c r="G82" s="118">
        <v>2545</v>
      </c>
      <c r="H82" s="118">
        <v>1107</v>
      </c>
      <c r="I82" s="118">
        <v>181</v>
      </c>
      <c r="J82" s="118">
        <v>0</v>
      </c>
      <c r="K82" s="120">
        <v>5863</v>
      </c>
    </row>
    <row r="83" spans="1:11">
      <c r="A83" s="101"/>
      <c r="B83" s="102"/>
      <c r="C83" s="111">
        <v>2003</v>
      </c>
      <c r="D83" s="118">
        <v>9</v>
      </c>
      <c r="E83" s="118">
        <v>35</v>
      </c>
      <c r="F83" s="118">
        <v>101</v>
      </c>
      <c r="G83" s="118">
        <v>181</v>
      </c>
      <c r="H83" s="118">
        <v>106</v>
      </c>
      <c r="I83" s="118">
        <v>125</v>
      </c>
      <c r="J83" s="118">
        <v>0</v>
      </c>
      <c r="K83" s="120">
        <v>557</v>
      </c>
    </row>
    <row r="84" spans="1:11">
      <c r="A84" s="101"/>
      <c r="B84" s="102"/>
      <c r="C84" s="111">
        <v>2004</v>
      </c>
      <c r="D84" s="118">
        <v>10</v>
      </c>
      <c r="E84" s="118">
        <v>37</v>
      </c>
      <c r="F84" s="118">
        <v>85</v>
      </c>
      <c r="G84" s="118">
        <v>240</v>
      </c>
      <c r="H84" s="118">
        <v>198</v>
      </c>
      <c r="I84" s="118">
        <v>138</v>
      </c>
      <c r="J84" s="118">
        <v>0</v>
      </c>
      <c r="K84" s="120">
        <v>708</v>
      </c>
    </row>
    <row r="85" spans="1:11">
      <c r="A85" s="101"/>
      <c r="B85" s="102"/>
      <c r="C85" s="111">
        <v>2005</v>
      </c>
      <c r="D85" s="118">
        <v>9</v>
      </c>
      <c r="E85" s="118">
        <v>25</v>
      </c>
      <c r="F85" s="118">
        <v>87</v>
      </c>
      <c r="G85" s="118">
        <v>180</v>
      </c>
      <c r="H85" s="118">
        <v>132</v>
      </c>
      <c r="I85" s="118">
        <v>97</v>
      </c>
      <c r="J85" s="118">
        <v>0</v>
      </c>
      <c r="K85" s="120">
        <v>530</v>
      </c>
    </row>
    <row r="86" spans="1:11">
      <c r="A86" s="101"/>
      <c r="B86" s="102"/>
      <c r="C86" s="111">
        <v>2006</v>
      </c>
      <c r="D86" s="118">
        <v>12</v>
      </c>
      <c r="E86" s="118">
        <v>32</v>
      </c>
      <c r="F86" s="118">
        <v>69</v>
      </c>
      <c r="G86" s="118">
        <v>164</v>
      </c>
      <c r="H86" s="118">
        <v>131</v>
      </c>
      <c r="I86" s="118">
        <v>66</v>
      </c>
      <c r="J86" s="118">
        <v>0</v>
      </c>
      <c r="K86" s="120">
        <v>474</v>
      </c>
    </row>
    <row r="87" spans="1:11">
      <c r="A87" s="101"/>
      <c r="B87" s="102"/>
      <c r="C87" s="111">
        <v>2007</v>
      </c>
      <c r="D87" s="118">
        <v>8</v>
      </c>
      <c r="E87" s="118">
        <v>24</v>
      </c>
      <c r="F87" s="118">
        <v>85</v>
      </c>
      <c r="G87" s="118">
        <v>167</v>
      </c>
      <c r="H87" s="118">
        <v>154</v>
      </c>
      <c r="I87" s="118">
        <v>70</v>
      </c>
      <c r="J87" s="118">
        <v>0</v>
      </c>
      <c r="K87" s="120">
        <v>508</v>
      </c>
    </row>
    <row r="88" spans="1:11">
      <c r="A88" s="101"/>
      <c r="B88" s="102"/>
      <c r="C88" s="111">
        <v>2008</v>
      </c>
      <c r="D88" s="118">
        <v>9</v>
      </c>
      <c r="E88" s="118">
        <v>15</v>
      </c>
      <c r="F88" s="118">
        <v>67</v>
      </c>
      <c r="G88" s="118">
        <v>165</v>
      </c>
      <c r="H88" s="118">
        <v>137</v>
      </c>
      <c r="I88" s="118">
        <v>78</v>
      </c>
      <c r="J88" s="118">
        <v>1</v>
      </c>
      <c r="K88" s="120">
        <v>472</v>
      </c>
    </row>
    <row r="89" spans="1:11">
      <c r="A89" s="101"/>
      <c r="B89" s="102"/>
      <c r="C89" s="111">
        <v>2009</v>
      </c>
      <c r="D89" s="118">
        <v>4</v>
      </c>
      <c r="E89" s="118">
        <v>18</v>
      </c>
      <c r="F89" s="118">
        <v>61</v>
      </c>
      <c r="G89" s="118">
        <v>138</v>
      </c>
      <c r="H89" s="118">
        <v>135</v>
      </c>
      <c r="I89" s="118">
        <v>67</v>
      </c>
      <c r="J89" s="118">
        <v>0</v>
      </c>
      <c r="K89" s="120">
        <v>423</v>
      </c>
    </row>
    <row r="90" spans="1:11">
      <c r="A90" s="101"/>
      <c r="B90" s="102"/>
      <c r="C90" s="111">
        <v>2010</v>
      </c>
      <c r="D90" s="118">
        <v>2</v>
      </c>
      <c r="E90" s="118">
        <v>6</v>
      </c>
      <c r="F90" s="118">
        <v>39</v>
      </c>
      <c r="G90" s="118">
        <v>84</v>
      </c>
      <c r="H90" s="118">
        <v>111</v>
      </c>
      <c r="I90" s="118">
        <v>44</v>
      </c>
      <c r="J90" s="118">
        <v>45</v>
      </c>
      <c r="K90" s="120">
        <v>331</v>
      </c>
    </row>
    <row r="91" spans="1:11">
      <c r="A91" s="101"/>
      <c r="B91" s="102"/>
      <c r="C91" s="111">
        <v>2011</v>
      </c>
      <c r="D91" s="118">
        <v>1</v>
      </c>
      <c r="E91" s="118">
        <v>5</v>
      </c>
      <c r="F91" s="118">
        <v>30</v>
      </c>
      <c r="G91" s="118">
        <v>66</v>
      </c>
      <c r="H91" s="118">
        <v>74</v>
      </c>
      <c r="I91" s="118">
        <v>31</v>
      </c>
      <c r="J91" s="118">
        <v>16</v>
      </c>
      <c r="K91" s="120">
        <v>223</v>
      </c>
    </row>
    <row r="92" spans="1:11">
      <c r="A92" s="97"/>
      <c r="B92" s="90"/>
      <c r="C92" s="113">
        <v>2012</v>
      </c>
      <c r="D92" s="119">
        <v>0</v>
      </c>
      <c r="E92" s="119">
        <v>2</v>
      </c>
      <c r="F92" s="119">
        <v>10</v>
      </c>
      <c r="G92" s="119">
        <v>28</v>
      </c>
      <c r="H92" s="119">
        <v>19</v>
      </c>
      <c r="I92" s="119">
        <v>14</v>
      </c>
      <c r="J92" s="119">
        <v>6</v>
      </c>
      <c r="K92" s="115">
        <v>79</v>
      </c>
    </row>
  </sheetData>
  <customSheetViews>
    <customSheetView guid="{983DF4B0-6405-4972-98DD-0842688C8AF6}" scale="70" showPageBreaks="1" fitToPage="1">
      <selection activeCell="G55" sqref="G55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0" fitToPage="1" topLeftCell="A11">
      <selection activeCell="M71" sqref="M71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D4:K4"/>
    <mergeCell ref="D51:K5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60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4" width="20.6640625" style="14" customWidth="1"/>
    <col min="5" max="5" width="20.77734375" style="14" customWidth="1"/>
    <col min="6" max="6" width="16" style="14" customWidth="1"/>
    <col min="7" max="13" width="15.77734375" style="14" customWidth="1"/>
    <col min="14" max="99" width="9.33203125" customWidth="1"/>
    <col min="100" max="16384" width="9.33203125" style="14"/>
  </cols>
  <sheetData>
    <row r="1" spans="1:99" ht="15.6">
      <c r="A1" s="157" t="s">
        <v>335</v>
      </c>
      <c r="B1" s="157"/>
      <c r="C1" s="157"/>
    </row>
    <row r="2" spans="1:99">
      <c r="A2" s="155" t="s">
        <v>332</v>
      </c>
      <c r="B2" s="155"/>
      <c r="C2" s="155"/>
    </row>
    <row r="4" spans="1:99" s="7" customFormat="1">
      <c r="A4" s="172" t="s">
        <v>183</v>
      </c>
      <c r="B4" s="166"/>
      <c r="C4" s="166"/>
      <c r="D4" s="165" t="s">
        <v>68</v>
      </c>
      <c r="E4" s="166"/>
      <c r="F4" s="166"/>
      <c r="G4" s="186"/>
      <c r="H4" s="186"/>
      <c r="I4" s="186"/>
      <c r="J4" s="186"/>
      <c r="K4" s="186"/>
      <c r="L4" s="186"/>
      <c r="M4" s="18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</row>
    <row r="5" spans="1:99" s="7" customFormat="1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</row>
    <row r="6" spans="1:99" s="7" customFormat="1">
      <c r="A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</row>
    <row r="7" spans="1:99" s="7" customFormat="1">
      <c r="A7" s="15" t="s">
        <v>100</v>
      </c>
      <c r="B7" s="1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</row>
    <row r="8" spans="1:99" s="7" customFormat="1">
      <c r="A8" s="8"/>
      <c r="B8" s="7" t="s">
        <v>106</v>
      </c>
      <c r="D8" s="59">
        <v>-39531.917232434091</v>
      </c>
      <c r="E8" s="59">
        <v>-37083.25445193801</v>
      </c>
      <c r="F8" s="59">
        <v>-36287.564843179258</v>
      </c>
      <c r="G8" s="59">
        <v>-36288.555817928005</v>
      </c>
      <c r="H8" s="59">
        <v>-35343.072496946952</v>
      </c>
      <c r="I8" s="59">
        <v>-31159.635053707854</v>
      </c>
      <c r="J8" s="59">
        <v>-28074.496857999999</v>
      </c>
      <c r="K8" s="59">
        <v>-28059.211380632427</v>
      </c>
      <c r="L8" s="59">
        <v>-28552.765869999999</v>
      </c>
      <c r="M8" s="59">
        <v>-30075.346460000001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</row>
    <row r="9" spans="1:99" s="7" customFormat="1">
      <c r="A9" s="8"/>
      <c r="B9" s="7" t="s">
        <v>34</v>
      </c>
      <c r="D9" s="59">
        <v>0</v>
      </c>
      <c r="E9" s="59">
        <v>-6.9160000000000101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</row>
    <row r="10" spans="1:99" s="7" customFormat="1">
      <c r="A10" s="8"/>
      <c r="B10" s="7" t="s">
        <v>70</v>
      </c>
      <c r="D10" s="59">
        <v>-2367.81574</v>
      </c>
      <c r="E10" s="59">
        <v>-9901.9395741679982</v>
      </c>
      <c r="F10" s="59">
        <v>-3852.625570000002</v>
      </c>
      <c r="G10" s="59">
        <v>-10922.674370000002</v>
      </c>
      <c r="H10" s="59">
        <v>-3667.6459929464613</v>
      </c>
      <c r="I10" s="59">
        <v>-3616.3308070535363</v>
      </c>
      <c r="J10" s="59">
        <v>-5563.8671900000018</v>
      </c>
      <c r="K10" s="59">
        <v>-5246.2502600000007</v>
      </c>
      <c r="L10" s="59">
        <v>-1290.0649999999996</v>
      </c>
      <c r="M10" s="59">
        <v>-4461.1779999999999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</row>
    <row r="11" spans="1:99" s="7" customFormat="1" ht="13.8" thickBot="1">
      <c r="A11" s="8"/>
      <c r="B11" s="7" t="s">
        <v>34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</row>
    <row r="12" spans="1:99" s="7" customFormat="1" ht="13.8" thickTop="1">
      <c r="A12" s="8"/>
      <c r="B12" s="10" t="s">
        <v>4</v>
      </c>
      <c r="C12" s="10"/>
      <c r="D12" s="32">
        <f>SUM(D8:D11)</f>
        <v>-41899.732972434089</v>
      </c>
      <c r="E12" s="32">
        <v>-46992.110026106006</v>
      </c>
      <c r="F12" s="32">
        <f>SUM(F8:F11)</f>
        <v>-40140.190413179262</v>
      </c>
      <c r="G12" s="32">
        <f t="shared" ref="G12:M12" si="1">SUM(G8:G11)</f>
        <v>-47211.230187928006</v>
      </c>
      <c r="H12" s="32">
        <f>SUM(H8:H11)</f>
        <v>-39010.718489893414</v>
      </c>
      <c r="I12" s="32">
        <f t="shared" si="1"/>
        <v>-34775.965860761389</v>
      </c>
      <c r="J12" s="32">
        <f t="shared" si="1"/>
        <v>-33638.364048000003</v>
      </c>
      <c r="K12" s="32">
        <f t="shared" si="1"/>
        <v>-33305.461640632428</v>
      </c>
      <c r="L12" s="32">
        <f t="shared" si="1"/>
        <v>-29842.830869999998</v>
      </c>
      <c r="M12" s="32">
        <f t="shared" si="1"/>
        <v>-34536.524460000001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</row>
    <row r="13" spans="1:99" s="7" customFormat="1" ht="3.75" customHeight="1">
      <c r="A13" s="8"/>
      <c r="B13" s="10"/>
      <c r="C13" s="10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</row>
    <row r="14" spans="1:99" s="7" customFormat="1">
      <c r="A14" s="41" t="s">
        <v>136</v>
      </c>
      <c r="B14" s="44"/>
      <c r="C14" s="4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</row>
    <row r="15" spans="1:99" s="7" customFormat="1">
      <c r="A15" s="43"/>
      <c r="B15" s="44" t="s">
        <v>36</v>
      </c>
      <c r="C15" s="44"/>
      <c r="D15" s="59">
        <v>1309.1527624</v>
      </c>
      <c r="E15" s="59">
        <v>1115.0483505</v>
      </c>
      <c r="F15" s="59">
        <v>977.29596714199988</v>
      </c>
      <c r="G15" s="59">
        <v>859.90771478500005</v>
      </c>
      <c r="H15" s="59">
        <v>746.83589161600617</v>
      </c>
      <c r="I15" s="59">
        <v>726.79525734198137</v>
      </c>
      <c r="J15" s="59">
        <v>735.70708932751359</v>
      </c>
      <c r="K15" s="59">
        <v>625.22804690262785</v>
      </c>
      <c r="L15" s="59">
        <v>706.67872</v>
      </c>
      <c r="M15" s="59">
        <v>669.32922500000006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</row>
    <row r="16" spans="1:99" s="7" customFormat="1" ht="13.8" thickBot="1">
      <c r="A16" s="43"/>
      <c r="B16" s="42" t="s">
        <v>34</v>
      </c>
      <c r="C16" s="44"/>
      <c r="D16" s="60">
        <v>0</v>
      </c>
      <c r="E16" s="60"/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</row>
    <row r="17" spans="1:99" s="7" customFormat="1" ht="13.8" thickTop="1">
      <c r="A17" s="43"/>
      <c r="B17" s="44" t="s">
        <v>4</v>
      </c>
      <c r="C17" s="44"/>
      <c r="D17" s="32">
        <f>D15+D16</f>
        <v>1309.1527624</v>
      </c>
      <c r="E17" s="32">
        <f>E15+E16</f>
        <v>1115.0483505</v>
      </c>
      <c r="F17" s="32">
        <f>F15+F16</f>
        <v>977.29596714199988</v>
      </c>
      <c r="G17" s="32">
        <f t="shared" ref="G17:M17" si="2">G15+G16</f>
        <v>859.90771478500005</v>
      </c>
      <c r="H17" s="32">
        <f>H15+H16</f>
        <v>746.83589161600617</v>
      </c>
      <c r="I17" s="32">
        <f t="shared" si="2"/>
        <v>726.79525734198137</v>
      </c>
      <c r="J17" s="32">
        <f t="shared" si="2"/>
        <v>735.70708932751359</v>
      </c>
      <c r="K17" s="32">
        <f t="shared" si="2"/>
        <v>625.22804690262785</v>
      </c>
      <c r="L17" s="32">
        <f t="shared" si="2"/>
        <v>706.67872</v>
      </c>
      <c r="M17" s="32">
        <f t="shared" si="2"/>
        <v>669.32922500000006</v>
      </c>
      <c r="N17"/>
      <c r="O17" s="37"/>
      <c r="P17" s="3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</row>
    <row r="18" spans="1:99" s="7" customFormat="1" ht="3.9" customHeight="1">
      <c r="A18" s="43"/>
      <c r="B18" s="44"/>
      <c r="C18" s="4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</row>
    <row r="19" spans="1:99" s="7" customFormat="1">
      <c r="A19" s="45" t="s">
        <v>130</v>
      </c>
      <c r="B19" s="42"/>
      <c r="C19" s="42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</row>
    <row r="20" spans="1:99" s="7" customFormat="1">
      <c r="A20" s="43"/>
      <c r="B20" s="42" t="s">
        <v>36</v>
      </c>
      <c r="C20" s="42"/>
      <c r="D20" s="59">
        <v>986.01</v>
      </c>
      <c r="E20" s="59">
        <v>621.26199999999994</v>
      </c>
      <c r="F20" s="59">
        <v>979.4</v>
      </c>
      <c r="G20" s="59">
        <v>6700</v>
      </c>
      <c r="H20" s="59">
        <v>0</v>
      </c>
      <c r="I20" s="59">
        <v>0</v>
      </c>
      <c r="J20" s="59">
        <v>341.81547</v>
      </c>
      <c r="K20" s="59">
        <v>496.45094</v>
      </c>
      <c r="L20" s="59">
        <v>207.93107181685332</v>
      </c>
      <c r="M20" s="59">
        <v>1181.9461856800001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</row>
    <row r="21" spans="1:99" s="7" customFormat="1" ht="13.8" thickBot="1">
      <c r="A21" s="43"/>
      <c r="B21" s="42" t="s">
        <v>34</v>
      </c>
      <c r="C21" s="42"/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</row>
    <row r="22" spans="1:99" s="7" customFormat="1" ht="13.8" thickTop="1">
      <c r="A22" s="43"/>
      <c r="B22" s="42" t="s">
        <v>4</v>
      </c>
      <c r="C22" s="42"/>
      <c r="D22" s="31">
        <f>D20+D21</f>
        <v>986.01</v>
      </c>
      <c r="E22" s="31">
        <v>621.26199999999994</v>
      </c>
      <c r="F22" s="31">
        <f>F20+F21</f>
        <v>979.4</v>
      </c>
      <c r="G22" s="31">
        <f t="shared" ref="G22:M22" si="3">G20+G21</f>
        <v>6700</v>
      </c>
      <c r="H22" s="31">
        <f>H20+H21</f>
        <v>0</v>
      </c>
      <c r="I22" s="31">
        <f t="shared" si="3"/>
        <v>0</v>
      </c>
      <c r="J22" s="31">
        <f t="shared" si="3"/>
        <v>341.81547</v>
      </c>
      <c r="K22" s="31">
        <f t="shared" si="3"/>
        <v>496.45094</v>
      </c>
      <c r="L22" s="31">
        <f t="shared" si="3"/>
        <v>207.93107181685332</v>
      </c>
      <c r="M22" s="31">
        <f t="shared" si="3"/>
        <v>1181.9461856800001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</row>
    <row r="23" spans="1:99" s="7" customFormat="1" ht="3.9" customHeight="1">
      <c r="A23" s="43"/>
      <c r="B23" s="42"/>
      <c r="C23" s="4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</row>
    <row r="24" spans="1:99" s="7" customFormat="1">
      <c r="A24" s="41" t="s">
        <v>78</v>
      </c>
      <c r="B24" s="42"/>
      <c r="C24" s="42"/>
      <c r="D24" s="59">
        <v>-84596.056321551077</v>
      </c>
      <c r="E24" s="59">
        <v>-78755.637132342046</v>
      </c>
      <c r="F24" s="59">
        <v>-75519.326163636302</v>
      </c>
      <c r="G24" s="59">
        <v>-76937.561220000003</v>
      </c>
      <c r="H24" s="59">
        <v>-77386.657251404715</v>
      </c>
      <c r="I24" s="59">
        <v>-70308.578149999987</v>
      </c>
      <c r="J24" s="59">
        <v>-71782.935825611072</v>
      </c>
      <c r="K24" s="59">
        <v>-66469.042924774752</v>
      </c>
      <c r="L24" s="59">
        <v>-62862.002599999993</v>
      </c>
      <c r="M24" s="59">
        <v>-55270.303179999995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</row>
    <row r="25" spans="1:99" s="7" customFormat="1" ht="3.9" customHeight="1">
      <c r="A25" s="43"/>
      <c r="B25" s="42"/>
      <c r="C25" s="4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</row>
    <row r="26" spans="1:99" s="7" customFormat="1">
      <c r="A26" s="41" t="s">
        <v>77</v>
      </c>
      <c r="B26" s="42"/>
      <c r="C26" s="42"/>
      <c r="D26" s="59"/>
      <c r="E26" s="59"/>
      <c r="F26" s="59">
        <v>-1620.2369100000001</v>
      </c>
      <c r="G26" s="59">
        <v>-2284.1143899999997</v>
      </c>
      <c r="H26" s="59">
        <v>-2319.6629200000002</v>
      </c>
      <c r="I26" s="59">
        <v>-2447.5723300000004</v>
      </c>
      <c r="J26" s="59">
        <v>-2354.3494115800004</v>
      </c>
      <c r="K26" s="59">
        <v>-2252.11726</v>
      </c>
      <c r="L26" s="59">
        <v>-2179.6792799999998</v>
      </c>
      <c r="M26" s="59">
        <v>-2008.5059999999999</v>
      </c>
      <c r="N26"/>
      <c r="O26" s="3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</row>
    <row r="27" spans="1:99" s="7" customFormat="1" ht="4.5" customHeight="1">
      <c r="A27" s="43"/>
      <c r="B27" s="42"/>
      <c r="C27" s="4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</row>
    <row r="28" spans="1:99" s="7" customFormat="1" ht="15" customHeight="1">
      <c r="A28" s="41" t="s">
        <v>151</v>
      </c>
      <c r="B28" s="42"/>
      <c r="C28" s="42"/>
      <c r="D28" s="32">
        <f>D24+D22+D17+D12+D26+VJ011a!D40</f>
        <v>71473.448289917374</v>
      </c>
      <c r="E28" s="32">
        <f>E24+E22+E17+E12+E26+VJ011a!E40</f>
        <v>73489.285896278336</v>
      </c>
      <c r="F28" s="32">
        <f>F24+F22+F17+F12+F26+VJ011a!F40</f>
        <v>45165.082515657443</v>
      </c>
      <c r="G28" s="32">
        <f>G24+G22+G17+G12+G26+VJ011a!G40</f>
        <v>80350.13120076523</v>
      </c>
      <c r="H28" s="32">
        <f>H24+H22+H17+H12+H26+VJ011a!H40</f>
        <v>97509.099152645067</v>
      </c>
      <c r="I28" s="32">
        <f>I24+I22+I17+I12+I26+VJ011a!I40</f>
        <v>132700.53470208446</v>
      </c>
      <c r="J28" s="32">
        <f>J24+J22+J17+J12+J26+VJ011a!J40</f>
        <v>77187.549207014716</v>
      </c>
      <c r="K28" s="32">
        <f>K24+K22+K17+K12+K26+VJ011a!K40</f>
        <v>49290.511429676204</v>
      </c>
      <c r="L28" s="32">
        <f>L24+L22+L17+L12+L26+VJ011a!L40</f>
        <v>35902.483737802962</v>
      </c>
      <c r="M28" s="32">
        <f>M24+M22+M17+M12+M26+VJ011a!M40</f>
        <v>49640.880336411123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</row>
    <row r="29" spans="1:99" s="7" customFormat="1" ht="6" customHeight="1">
      <c r="A29" s="43"/>
      <c r="B29" s="42"/>
      <c r="C29" s="42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</row>
    <row r="30" spans="1:99" s="7" customFormat="1" ht="15.75" customHeight="1">
      <c r="A30" s="41" t="s">
        <v>153</v>
      </c>
      <c r="B30" s="42"/>
      <c r="C30" s="42"/>
      <c r="D30" s="59">
        <v>210988.52584314786</v>
      </c>
      <c r="E30" s="59">
        <v>-52294.238862851984</v>
      </c>
      <c r="F30" s="59">
        <v>54390.238933421562</v>
      </c>
      <c r="G30" s="59">
        <v>138862.24202970797</v>
      </c>
      <c r="H30" s="59">
        <v>-206528.78344380262</v>
      </c>
      <c r="I30" s="59">
        <v>-2994.2037978136541</v>
      </c>
      <c r="J30" s="59">
        <v>9749.7170900990805</v>
      </c>
      <c r="K30" s="59">
        <v>82494.52340130326</v>
      </c>
      <c r="L30" s="59">
        <v>41970.061156916039</v>
      </c>
      <c r="M30" s="59">
        <v>32402.621487252127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</row>
    <row r="31" spans="1:99" s="10" customFormat="1" ht="3.75" customHeight="1">
      <c r="A31" s="49"/>
      <c r="B31" s="44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</row>
    <row r="32" spans="1:99" s="7" customFormat="1" ht="15" customHeight="1">
      <c r="A32" s="41" t="s">
        <v>155</v>
      </c>
      <c r="B32" s="42"/>
      <c r="C32" s="42"/>
      <c r="D32" s="28">
        <f>-VJ011a!D18-VJ011a!D38-VJ011b!D22</f>
        <v>-60449.991561503761</v>
      </c>
      <c r="E32" s="28">
        <f>-VJ011a!E18-VJ011a!E38-VJ011b!E22</f>
        <v>-145580.26199999999</v>
      </c>
      <c r="F32" s="28">
        <f>-VJ011a!F18-VJ011a!F38-VJ011b!F22</f>
        <v>-41249.255470000004</v>
      </c>
      <c r="G32" s="28">
        <f>-VJ011a!G18-VJ011a!G38-VJ011b!G22</f>
        <v>-4747.47</v>
      </c>
      <c r="H32" s="28">
        <f>-VJ011a!H18-VJ011a!H38-VJ011b!H22</f>
        <v>28977</v>
      </c>
      <c r="I32" s="28">
        <f>-VJ011a!I18-VJ011a!I38-VJ011b!I22</f>
        <v>-6654.4310500000001</v>
      </c>
      <c r="J32" s="28">
        <f>-VJ011a!J18-VJ011a!J38-VJ011b!J22</f>
        <v>-22201.007540000002</v>
      </c>
      <c r="K32" s="28">
        <f>-VJ011a!K18-VJ011a!K38-VJ011b!K22</f>
        <v>-25727.63294</v>
      </c>
      <c r="L32" s="28">
        <f>-VJ011a!L18-VJ011a!L38-VJ011b!L22</f>
        <v>-50051.756017050931</v>
      </c>
      <c r="M32" s="28">
        <f>-VJ011a!M18-VJ011a!M38-VJ011b!M22</f>
        <v>-117073.79527059007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</row>
    <row r="33" spans="1:99" s="7" customFormat="1" ht="3.9" customHeight="1">
      <c r="A33" s="43"/>
      <c r="B33" s="42"/>
      <c r="C33" s="4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</row>
    <row r="34" spans="1:99" s="7" customFormat="1">
      <c r="A34" s="41" t="s">
        <v>152</v>
      </c>
      <c r="B34" s="42"/>
      <c r="C34" s="42"/>
      <c r="D34" s="32">
        <f>D28+-VJ011a!D18-VJ011a!D38-VJ011b!D22+D30</f>
        <v>222011.98257156147</v>
      </c>
      <c r="E34" s="32">
        <f>E28+-VJ011a!E18-VJ011a!E38-VJ011b!E22+E30</f>
        <v>-124385.21496657365</v>
      </c>
      <c r="F34" s="32">
        <f>F28+-VJ011a!F18-VJ011a!F38-VJ011b!F22+F30</f>
        <v>58306.065979079001</v>
      </c>
      <c r="G34" s="32">
        <f>G28+-VJ011a!G18-VJ011a!G38-VJ011b!G22+G30</f>
        <v>214464.9032304732</v>
      </c>
      <c r="H34" s="32">
        <f>H28+-VJ011a!H18-VJ011a!H38-VJ011b!H22+H30</f>
        <v>-80042.684291157551</v>
      </c>
      <c r="I34" s="32">
        <f>I28+-VJ011a!I18-VJ011a!I38-VJ011b!I22+I30</f>
        <v>123051.89985427081</v>
      </c>
      <c r="J34" s="32">
        <f>J28+-VJ011a!J18-VJ011a!J38-VJ011b!J22+J30</f>
        <v>64736.258757113792</v>
      </c>
      <c r="K34" s="32">
        <f>K28+-VJ011a!K18-VJ011a!K38-VJ011b!K22+K30</f>
        <v>106057.40189097947</v>
      </c>
      <c r="L34" s="32">
        <f>L28+-VJ011a!L18-VJ011a!L38-VJ011b!L22+L30</f>
        <v>27820.788877668074</v>
      </c>
      <c r="M34" s="32">
        <f>M28+-VJ011a!M18-VJ011a!M38-VJ011b!M22+M30</f>
        <v>-35030.293446926822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1:99" s="7" customFormat="1" ht="3.9" customHeight="1">
      <c r="A35" s="41"/>
      <c r="B35" s="42"/>
      <c r="C35" s="4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</row>
    <row r="36" spans="1:99" s="7" customFormat="1">
      <c r="A36" s="41" t="s">
        <v>154</v>
      </c>
      <c r="B36" s="42"/>
      <c r="C36" s="42"/>
      <c r="D36" s="59">
        <v>61045.04278347073</v>
      </c>
      <c r="E36" s="59">
        <v>10705.380591423411</v>
      </c>
      <c r="F36" s="59">
        <v>34407.013321094571</v>
      </c>
      <c r="G36" s="59">
        <v>57883.429192276111</v>
      </c>
      <c r="H36" s="59">
        <v>-20281.885228211595</v>
      </c>
      <c r="I36" s="59">
        <v>25251.764080261</v>
      </c>
      <c r="J36" s="59">
        <v>24389.217506276545</v>
      </c>
      <c r="K36" s="59">
        <v>34970.066607945919</v>
      </c>
      <c r="L36" s="59">
        <v>30477.92825132906</v>
      </c>
      <c r="M36" s="59">
        <v>29487.894422524958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</row>
    <row r="37" spans="1:99" s="7" customFormat="1" ht="3.9" customHeight="1">
      <c r="A37" s="41"/>
      <c r="B37" s="42"/>
      <c r="C37" s="4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</row>
    <row r="38" spans="1:99" s="7" customFormat="1">
      <c r="A38" s="41" t="s">
        <v>63</v>
      </c>
      <c r="B38" s="42"/>
      <c r="C38" s="42"/>
      <c r="D38" s="32">
        <f t="shared" ref="D38:M38" si="4">D34+D36</f>
        <v>283057.02535503218</v>
      </c>
      <c r="E38" s="32">
        <f t="shared" si="4"/>
        <v>-113679.83437515024</v>
      </c>
      <c r="F38" s="32">
        <f t="shared" si="4"/>
        <v>92713.079300173573</v>
      </c>
      <c r="G38" s="32">
        <f t="shared" si="4"/>
        <v>272348.33242274931</v>
      </c>
      <c r="H38" s="32">
        <f t="shared" si="4"/>
        <v>-100324.56951936915</v>
      </c>
      <c r="I38" s="32">
        <f t="shared" si="4"/>
        <v>148303.66393453183</v>
      </c>
      <c r="J38" s="32">
        <f t="shared" si="4"/>
        <v>89125.47626339033</v>
      </c>
      <c r="K38" s="32">
        <f t="shared" si="4"/>
        <v>141027.46849892539</v>
      </c>
      <c r="L38" s="32">
        <f t="shared" si="4"/>
        <v>58298.71712899713</v>
      </c>
      <c r="M38" s="32">
        <f t="shared" si="4"/>
        <v>-5542.3990244018642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</row>
    <row r="39" spans="1:99" s="7" customFormat="1" ht="3.75" customHeight="1">
      <c r="A39" s="41"/>
      <c r="B39" s="42"/>
      <c r="C39" s="42"/>
      <c r="D39" s="42"/>
      <c r="E39" s="32"/>
      <c r="F39" s="32"/>
      <c r="G39" s="32"/>
      <c r="H39" s="32"/>
      <c r="I39" s="32"/>
      <c r="J39" s="32"/>
      <c r="K39" s="32"/>
      <c r="L39" s="32"/>
      <c r="M39" s="3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</row>
    <row r="40" spans="1:99" s="7" customFormat="1">
      <c r="A40" s="41"/>
      <c r="B40" s="42"/>
      <c r="C40" s="42"/>
      <c r="D40" s="42"/>
      <c r="N40"/>
      <c r="O40" s="37"/>
      <c r="P40" s="37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</row>
    <row r="41" spans="1:99" s="7" customFormat="1">
      <c r="A41" s="41" t="s">
        <v>157</v>
      </c>
      <c r="B41" s="42"/>
      <c r="C41" s="42"/>
      <c r="D41" s="4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</row>
    <row r="42" spans="1:99" s="7" customFormat="1">
      <c r="A42" s="41"/>
      <c r="B42" s="42" t="s">
        <v>79</v>
      </c>
      <c r="C42" s="42"/>
      <c r="D42" s="23">
        <v>0.66814004390633097</v>
      </c>
      <c r="E42" s="23">
        <f>-(VJ011a!E28+VJ011a!E33+VJ011a!E38)/(VJ011a!E13+VJ011a!E18+VJ011a!E20)</f>
        <v>0.66448626507878539</v>
      </c>
      <c r="F42" s="23">
        <f>-(VJ011a!F28+VJ011a!F33+VJ011a!F38)/(VJ011a!F13+VJ011a!F18+VJ011a!F20)</f>
        <v>0.70580444480784521</v>
      </c>
      <c r="G42" s="23">
        <f>-(VJ011a!G28+VJ011a!G33+VJ011a!G38)/(VJ011a!G13+VJ011a!G18+VJ011a!G20)</f>
        <v>0.65918059618813463</v>
      </c>
      <c r="H42" s="23">
        <f>-(VJ011a!H28+VJ011a!H33+VJ011a!H38)/(VJ011a!H13+VJ011a!H18+VJ011a!H20)</f>
        <v>0.65777876903508059</v>
      </c>
      <c r="I42" s="23">
        <f>-(VJ011a!I28+VJ011a!I33+VJ011a!I38)/(VJ011a!I13+VJ011a!I18+VJ011a!I20)</f>
        <v>0.62385709443667814</v>
      </c>
      <c r="J42" s="23">
        <f>-(VJ011a!J28+VJ011a!J33+VJ011a!J38)/(VJ011a!J13+VJ011a!J18+VJ011a!J20)</f>
        <v>0.69577240764736847</v>
      </c>
      <c r="K42" s="23">
        <f>-(VJ011a!K28+VJ011a!K33+VJ011a!K38)/(VJ011a!K13+VJ011a!K18+VJ011a!K20)</f>
        <v>0.73114428029317324</v>
      </c>
      <c r="L42" s="23">
        <f>-(VJ011a!L28+VJ011a!L33+VJ011a!L38)/(VJ011a!L13+VJ011a!L18+VJ011a!L20)</f>
        <v>0.7235889026916652</v>
      </c>
      <c r="M42" s="23">
        <f>-(VJ011a!M28+VJ011a!M33+VJ011a!M38)/(VJ011a!M13+VJ011a!M18+VJ011a!M20)</f>
        <v>0.68872060660931378</v>
      </c>
      <c r="N42"/>
      <c r="O42" s="37"/>
      <c r="P42" s="37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</row>
    <row r="43" spans="1:99" s="7" customFormat="1">
      <c r="A43" s="41"/>
      <c r="B43" s="42" t="s">
        <v>102</v>
      </c>
      <c r="C43" s="42"/>
      <c r="D43" s="23">
        <v>6.7174929277820303E-2</v>
      </c>
      <c r="E43" s="23">
        <f>-(E12+E17+E22)/(VJ011a!E13+VJ011a!E18+VJ011a!E20)</f>
        <v>7.688043956552032E-2</v>
      </c>
      <c r="F43" s="23">
        <f>-(F12+F17+F22)/(VJ011a!F13+VJ011a!F18+VJ011a!F20)</f>
        <v>6.999529276902014E-2</v>
      </c>
      <c r="G43" s="23">
        <f>-(G12+G17+G22)/(VJ011a!G13+VJ011a!G18+VJ011a!G20)</f>
        <v>6.7833188516932777E-2</v>
      </c>
      <c r="H43" s="23">
        <f>-(H12+H17+H22)/(VJ011a!H13+VJ011a!H18+VJ011a!H20)</f>
        <v>6.0770166264042601E-2</v>
      </c>
      <c r="I43" s="23">
        <f>-(I12+I17+I22)/(VJ011a!I13+VJ011a!I18+VJ011a!I20)</f>
        <v>5.3474074447104142E-2</v>
      </c>
      <c r="J43" s="23">
        <f>-(J12+J17+J22)/(VJ011a!J13+VJ011a!J18+VJ011a!J20)</f>
        <v>5.3869918691711177E-2</v>
      </c>
      <c r="K43" s="23">
        <f>-(K12+K17+K22)/(VJ011a!K13+VJ011a!K18+VJ011a!K20)</f>
        <v>5.7610225891435156E-2</v>
      </c>
      <c r="L43" s="23">
        <f>-(L12+L17+L22)/(VJ011a!L13+VJ011a!L18+VJ011a!L20)</f>
        <v>6.1568756337068493E-2</v>
      </c>
      <c r="M43" s="23">
        <f>-(M12+M17+M22)/(VJ011a!M13+VJ011a!M18+VJ011a!M20)</f>
        <v>7.2878829369674658E-2</v>
      </c>
      <c r="N43"/>
      <c r="O43"/>
      <c r="P43" s="37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</row>
    <row r="44" spans="1:99" s="7" customFormat="1">
      <c r="A44" s="15"/>
      <c r="B44" s="7" t="s">
        <v>80</v>
      </c>
      <c r="D44" s="23">
        <v>0.14348682665777138</v>
      </c>
      <c r="E44" s="23">
        <f>-(E24)/(VJ011a!E13+VJ011a!E18+VJ011a!E20)</f>
        <v>0.13378987984739424</v>
      </c>
      <c r="F44" s="23">
        <f>-(F24)/(VJ011a!F13+VJ011a!F18+VJ011a!F20)</f>
        <v>0.13843670992484122</v>
      </c>
      <c r="G44" s="23">
        <f>-(G24)/(VJ011a!G13+VJ011a!G18+VJ011a!G20)</f>
        <v>0.13162032862344611</v>
      </c>
      <c r="H44" s="23">
        <f>-(H24)/(VJ011a!H13+VJ011a!H18+VJ011a!H20)</f>
        <v>0.12290441294627161</v>
      </c>
      <c r="I44" s="23">
        <f>-(I24)/(VJ011a!I13+VJ011a!I18+VJ011a!I20)</f>
        <v>0.11041931640724224</v>
      </c>
      <c r="J44" s="23">
        <f>-(J24)/(VJ011a!J13+VJ011a!J18+VJ011a!J20)</f>
        <v>0.11876047238285445</v>
      </c>
      <c r="K44" s="23">
        <f>-(K24)/(VJ011a!K13+VJ011a!K18+VJ011a!K20)</f>
        <v>0.11898217866071729</v>
      </c>
      <c r="L44" s="23">
        <f>-(L24)/(VJ011a!L13+VJ011a!L18+VJ011a!L20)</f>
        <v>0.13379098944519835</v>
      </c>
      <c r="M44" s="23">
        <f>-(M24)/(VJ011a!M13+VJ011a!M18+VJ011a!M20)</f>
        <v>0.12323709048651743</v>
      </c>
      <c r="N44"/>
      <c r="O44"/>
      <c r="P44" s="38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</row>
    <row r="45" spans="1:99" s="7" customFormat="1">
      <c r="A45" s="15"/>
      <c r="B45" s="7" t="s">
        <v>81</v>
      </c>
      <c r="D45" s="23">
        <v>0.87880179984192264</v>
      </c>
      <c r="E45" s="23">
        <f>E42+E43+E44</f>
        <v>0.87515658449169997</v>
      </c>
      <c r="F45" s="23">
        <f>F42+F43+F44</f>
        <v>0.91423644750170663</v>
      </c>
      <c r="G45" s="23">
        <f>G42+G43+G44</f>
        <v>0.85863411332851347</v>
      </c>
      <c r="H45" s="23">
        <f t="shared" ref="H45:M45" si="5">H42+H43+H44</f>
        <v>0.84145334824539486</v>
      </c>
      <c r="I45" s="23">
        <f t="shared" si="5"/>
        <v>0.78775048529102454</v>
      </c>
      <c r="J45" s="23">
        <f t="shared" si="5"/>
        <v>0.86840279872193415</v>
      </c>
      <c r="K45" s="23">
        <f t="shared" si="5"/>
        <v>0.90773668484532566</v>
      </c>
      <c r="L45" s="23">
        <f t="shared" si="5"/>
        <v>0.91894864847393198</v>
      </c>
      <c r="M45" s="23">
        <f t="shared" si="5"/>
        <v>0.88483652646550581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</row>
    <row r="46" spans="1:99" s="7" customFormat="1">
      <c r="A46" s="15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</row>
    <row r="47" spans="1:99" s="12" customFormat="1" ht="3.9" customHeight="1">
      <c r="A47" s="1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</row>
    <row r="48" spans="1:99" customFormat="1"/>
    <row r="49" spans="1:13" customFormat="1"/>
    <row r="50" spans="1:13" customFormat="1"/>
    <row r="51" spans="1:13" customFormat="1" ht="15.6">
      <c r="A51" s="154" t="s">
        <v>334</v>
      </c>
      <c r="B51" s="154"/>
      <c r="C51" s="154"/>
    </row>
    <row r="52" spans="1:13" s="155" customFormat="1">
      <c r="A52" s="155" t="s">
        <v>330</v>
      </c>
    </row>
    <row r="53" spans="1:13" customFormat="1"/>
    <row r="54" spans="1:13" customFormat="1">
      <c r="A54" s="172" t="s">
        <v>197</v>
      </c>
      <c r="B54" s="166"/>
      <c r="C54" s="166"/>
      <c r="D54" s="165" t="s">
        <v>198</v>
      </c>
      <c r="E54" s="166"/>
      <c r="F54" s="166"/>
      <c r="G54" s="187"/>
      <c r="H54" s="186"/>
      <c r="I54" s="186"/>
      <c r="J54" s="186"/>
      <c r="K54" s="186"/>
      <c r="L54" s="186"/>
      <c r="M54" s="186"/>
    </row>
    <row r="55" spans="1:13" customFormat="1">
      <c r="A55" s="167"/>
      <c r="B55" s="166"/>
      <c r="C55" s="166"/>
      <c r="D55" s="170">
        <v>2012</v>
      </c>
      <c r="E55" s="170">
        <v>2011</v>
      </c>
      <c r="F55" s="170">
        <f>E55-1</f>
        <v>2010</v>
      </c>
      <c r="G55" s="170">
        <f t="shared" ref="G55" si="6">F55-1</f>
        <v>2009</v>
      </c>
      <c r="H55" s="170">
        <f t="shared" ref="H55" si="7">G55-1</f>
        <v>2008</v>
      </c>
      <c r="I55" s="170">
        <f t="shared" ref="I55" si="8">H55-1</f>
        <v>2007</v>
      </c>
      <c r="J55" s="170">
        <f t="shared" ref="J55" si="9">I55-1</f>
        <v>2006</v>
      </c>
      <c r="K55" s="170">
        <f t="shared" ref="K55" si="10">J55-1</f>
        <v>2005</v>
      </c>
      <c r="L55" s="170">
        <f t="shared" ref="L55" si="11">K55-1</f>
        <v>2004</v>
      </c>
      <c r="M55" s="170">
        <f t="shared" ref="M55" si="12">L55-1</f>
        <v>2003</v>
      </c>
    </row>
    <row r="56" spans="1:13" customFormat="1">
      <c r="A56" s="8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</row>
    <row r="57" spans="1:13" customFormat="1">
      <c r="A57" s="15" t="s">
        <v>199</v>
      </c>
      <c r="B57" s="1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</row>
    <row r="58" spans="1:13" customFormat="1">
      <c r="A58" s="8"/>
      <c r="B58" s="121" t="s">
        <v>200</v>
      </c>
      <c r="C58" s="121"/>
      <c r="D58" s="59">
        <v>-39531.917232434091</v>
      </c>
      <c r="E58" s="59">
        <v>-37083.25445193801</v>
      </c>
      <c r="F58" s="59">
        <v>-36287.564843179258</v>
      </c>
      <c r="G58" s="59">
        <v>-36288.555817928005</v>
      </c>
      <c r="H58" s="59">
        <v>-35343.072496946952</v>
      </c>
      <c r="I58" s="59">
        <v>-31159.635053707854</v>
      </c>
      <c r="J58" s="59">
        <v>-28074.496857999999</v>
      </c>
      <c r="K58" s="59">
        <v>-28059.211380632427</v>
      </c>
      <c r="L58" s="59">
        <v>-28552.765869999999</v>
      </c>
      <c r="M58" s="59">
        <v>-30075.346460000001</v>
      </c>
    </row>
    <row r="59" spans="1:13" customFormat="1">
      <c r="A59" s="8"/>
      <c r="B59" s="121" t="s">
        <v>187</v>
      </c>
      <c r="C59" s="121"/>
      <c r="D59" s="59">
        <v>0</v>
      </c>
      <c r="E59" s="59">
        <v>-6.9160000000000101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</row>
    <row r="60" spans="1:13" customFormat="1">
      <c r="A60" s="8"/>
      <c r="B60" s="121" t="s">
        <v>201</v>
      </c>
      <c r="C60" s="121"/>
      <c r="D60" s="59">
        <v>-2367.81574</v>
      </c>
      <c r="E60" s="59">
        <v>-9901.9395741679982</v>
      </c>
      <c r="F60" s="59">
        <v>-3852.625570000002</v>
      </c>
      <c r="G60" s="59">
        <v>-10922.674370000002</v>
      </c>
      <c r="H60" s="59">
        <v>-3667.6459929464613</v>
      </c>
      <c r="I60" s="59">
        <v>-3616.3308070535363</v>
      </c>
      <c r="J60" s="59">
        <v>-5563.8671900000018</v>
      </c>
      <c r="K60" s="59">
        <v>-5246.2502600000007</v>
      </c>
      <c r="L60" s="59">
        <v>-1290.0649999999996</v>
      </c>
      <c r="M60" s="59">
        <v>-4461.1779999999999</v>
      </c>
    </row>
    <row r="61" spans="1:13" customFormat="1" ht="13.8" thickBot="1">
      <c r="A61" s="8"/>
      <c r="B61" s="121" t="s">
        <v>187</v>
      </c>
      <c r="C61" s="121"/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</row>
    <row r="62" spans="1:13" customFormat="1" ht="13.8" thickTop="1">
      <c r="A62" s="8"/>
      <c r="B62" s="10" t="s">
        <v>189</v>
      </c>
      <c r="C62" s="10"/>
      <c r="D62" s="126">
        <f>SUM(D58:D61)</f>
        <v>-41899.732972434089</v>
      </c>
      <c r="E62" s="126">
        <v>-46992.110026106006</v>
      </c>
      <c r="F62" s="126">
        <f>SUM(F58:F61)</f>
        <v>-40140.190413179262</v>
      </c>
      <c r="G62" s="126">
        <f t="shared" ref="G62" si="13">SUM(G58:G61)</f>
        <v>-47211.230187928006</v>
      </c>
      <c r="H62" s="126">
        <f>SUM(H58:H61)</f>
        <v>-39010.718489893414</v>
      </c>
      <c r="I62" s="126">
        <f t="shared" ref="I62:M62" si="14">SUM(I58:I61)</f>
        <v>-34775.965860761389</v>
      </c>
      <c r="J62" s="126">
        <f t="shared" si="14"/>
        <v>-33638.364048000003</v>
      </c>
      <c r="K62" s="126">
        <f t="shared" si="14"/>
        <v>-33305.461640632428</v>
      </c>
      <c r="L62" s="126">
        <f t="shared" si="14"/>
        <v>-29842.830869999998</v>
      </c>
      <c r="M62" s="126">
        <f t="shared" si="14"/>
        <v>-34536.524460000001</v>
      </c>
    </row>
    <row r="63" spans="1:13" customFormat="1">
      <c r="A63" s="8"/>
      <c r="B63" s="10"/>
      <c r="C63" s="10"/>
      <c r="D63" s="125"/>
      <c r="E63" s="125"/>
      <c r="F63" s="125"/>
      <c r="G63" s="125"/>
      <c r="H63" s="125"/>
      <c r="I63" s="125"/>
      <c r="J63" s="125"/>
      <c r="K63" s="125"/>
      <c r="L63" s="125"/>
      <c r="M63" s="125"/>
    </row>
    <row r="64" spans="1:13" customFormat="1">
      <c r="A64" s="41" t="s">
        <v>202</v>
      </c>
      <c r="B64" s="44"/>
      <c r="C64" s="44"/>
      <c r="D64" s="125"/>
      <c r="E64" s="125"/>
      <c r="F64" s="125"/>
      <c r="G64" s="125"/>
      <c r="H64" s="125"/>
      <c r="I64" s="125"/>
      <c r="J64" s="125"/>
      <c r="K64" s="125"/>
      <c r="L64" s="125"/>
      <c r="M64" s="125"/>
    </row>
    <row r="65" spans="1:13" customFormat="1">
      <c r="A65" s="43"/>
      <c r="B65" s="44" t="s">
        <v>36</v>
      </c>
      <c r="C65" s="44"/>
      <c r="D65" s="59">
        <v>1309.1527624</v>
      </c>
      <c r="E65" s="59">
        <v>1115.0483505</v>
      </c>
      <c r="F65" s="59">
        <v>977.29596714199988</v>
      </c>
      <c r="G65" s="59">
        <v>859.90771478500005</v>
      </c>
      <c r="H65" s="59">
        <v>746.83589161600617</v>
      </c>
      <c r="I65" s="59">
        <v>726.79525734198137</v>
      </c>
      <c r="J65" s="59">
        <v>735.70708932751359</v>
      </c>
      <c r="K65" s="59">
        <v>625.22804690262785</v>
      </c>
      <c r="L65" s="59">
        <v>706.67872</v>
      </c>
      <c r="M65" s="59">
        <v>669.32922500000006</v>
      </c>
    </row>
    <row r="66" spans="1:13" customFormat="1" ht="13.8" thickBot="1">
      <c r="A66" s="43"/>
      <c r="B66" s="42" t="s">
        <v>187</v>
      </c>
      <c r="C66" s="44"/>
      <c r="D66" s="60">
        <v>0</v>
      </c>
      <c r="E66" s="60"/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</row>
    <row r="67" spans="1:13" customFormat="1" ht="13.8" thickTop="1">
      <c r="A67" s="43"/>
      <c r="B67" s="44" t="s">
        <v>189</v>
      </c>
      <c r="C67" s="44"/>
      <c r="D67" s="126">
        <f>D65+D66</f>
        <v>1309.1527624</v>
      </c>
      <c r="E67" s="126">
        <f>E65+E66</f>
        <v>1115.0483505</v>
      </c>
      <c r="F67" s="126">
        <f>F65+F66</f>
        <v>977.29596714199988</v>
      </c>
      <c r="G67" s="126">
        <f t="shared" ref="G67" si="15">G65+G66</f>
        <v>859.90771478500005</v>
      </c>
      <c r="H67" s="126">
        <f>H65+H66</f>
        <v>746.83589161600617</v>
      </c>
      <c r="I67" s="126">
        <f t="shared" ref="I67:M67" si="16">I65+I66</f>
        <v>726.79525734198137</v>
      </c>
      <c r="J67" s="126">
        <f t="shared" si="16"/>
        <v>735.70708932751359</v>
      </c>
      <c r="K67" s="126">
        <f t="shared" si="16"/>
        <v>625.22804690262785</v>
      </c>
      <c r="L67" s="126">
        <f t="shared" si="16"/>
        <v>706.67872</v>
      </c>
      <c r="M67" s="126">
        <f t="shared" si="16"/>
        <v>669.32922500000006</v>
      </c>
    </row>
    <row r="68" spans="1:13" customFormat="1">
      <c r="A68" s="43"/>
      <c r="B68" s="44"/>
      <c r="C68" s="44"/>
      <c r="D68" s="125"/>
      <c r="E68" s="125"/>
      <c r="F68" s="125"/>
      <c r="G68" s="125"/>
      <c r="H68" s="125"/>
      <c r="I68" s="125"/>
      <c r="J68" s="125"/>
      <c r="K68" s="125"/>
      <c r="L68" s="125"/>
      <c r="M68" s="125"/>
    </row>
    <row r="69" spans="1:13" customFormat="1">
      <c r="A69" s="45" t="s">
        <v>203</v>
      </c>
      <c r="B69" s="42"/>
      <c r="C69" s="42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customFormat="1">
      <c r="A70" s="43"/>
      <c r="B70" s="42" t="s">
        <v>36</v>
      </c>
      <c r="C70" s="42"/>
      <c r="D70" s="59">
        <v>986.01</v>
      </c>
      <c r="E70" s="59">
        <v>621.26199999999994</v>
      </c>
      <c r="F70" s="59">
        <v>979.4</v>
      </c>
      <c r="G70" s="59">
        <v>6700</v>
      </c>
      <c r="H70" s="59">
        <v>0</v>
      </c>
      <c r="I70" s="59">
        <v>0</v>
      </c>
      <c r="J70" s="59">
        <v>341.81547</v>
      </c>
      <c r="K70" s="59">
        <v>496.45094</v>
      </c>
      <c r="L70" s="59">
        <v>207.93107181685332</v>
      </c>
      <c r="M70" s="59">
        <v>1181.9461856800001</v>
      </c>
    </row>
    <row r="71" spans="1:13" customFormat="1" ht="13.8" thickBot="1">
      <c r="A71" s="43"/>
      <c r="B71" s="42" t="s">
        <v>187</v>
      </c>
      <c r="C71" s="42"/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</row>
    <row r="72" spans="1:13" customFormat="1" ht="13.8" thickTop="1">
      <c r="A72" s="43"/>
      <c r="B72" s="42" t="s">
        <v>189</v>
      </c>
      <c r="C72" s="42"/>
      <c r="D72" s="31">
        <f>D70+D71</f>
        <v>986.01</v>
      </c>
      <c r="E72" s="31">
        <v>621.26199999999994</v>
      </c>
      <c r="F72" s="31">
        <f>F70+F71</f>
        <v>979.4</v>
      </c>
      <c r="G72" s="31">
        <f t="shared" ref="G72" si="17">G70+G71</f>
        <v>6700</v>
      </c>
      <c r="H72" s="31">
        <f>H70+H71</f>
        <v>0</v>
      </c>
      <c r="I72" s="31">
        <f t="shared" ref="I72:M72" si="18">I70+I71</f>
        <v>0</v>
      </c>
      <c r="J72" s="31">
        <f t="shared" si="18"/>
        <v>341.81547</v>
      </c>
      <c r="K72" s="31">
        <f t="shared" si="18"/>
        <v>496.45094</v>
      </c>
      <c r="L72" s="31">
        <f t="shared" si="18"/>
        <v>207.93107181685332</v>
      </c>
      <c r="M72" s="31">
        <f t="shared" si="18"/>
        <v>1181.9461856800001</v>
      </c>
    </row>
    <row r="73" spans="1:13" customFormat="1">
      <c r="A73" s="43"/>
      <c r="B73" s="42"/>
      <c r="C73" s="42"/>
      <c r="D73" s="125"/>
      <c r="E73" s="125"/>
      <c r="F73" s="125"/>
      <c r="G73" s="125"/>
      <c r="H73" s="125"/>
      <c r="I73" s="125"/>
      <c r="J73" s="125"/>
      <c r="K73" s="125"/>
      <c r="L73" s="125"/>
      <c r="M73" s="125"/>
    </row>
    <row r="74" spans="1:13" customFormat="1">
      <c r="A74" s="41" t="s">
        <v>204</v>
      </c>
      <c r="B74" s="42"/>
      <c r="C74" s="42"/>
      <c r="D74" s="59">
        <v>-84596.056321551077</v>
      </c>
      <c r="E74" s="59">
        <v>-78755.637132342046</v>
      </c>
      <c r="F74" s="59">
        <v>-75519.326163636302</v>
      </c>
      <c r="G74" s="59">
        <v>-76937.561220000003</v>
      </c>
      <c r="H74" s="59">
        <v>-77386.657251404715</v>
      </c>
      <c r="I74" s="59">
        <v>-70308.578149999987</v>
      </c>
      <c r="J74" s="59">
        <v>-71782.935825611072</v>
      </c>
      <c r="K74" s="59">
        <v>-66469.042924774752</v>
      </c>
      <c r="L74" s="59">
        <v>-62862.002599999993</v>
      </c>
      <c r="M74" s="59">
        <v>-55270.303179999995</v>
      </c>
    </row>
    <row r="75" spans="1:13" customFormat="1">
      <c r="A75" s="49"/>
      <c r="B75" s="44"/>
      <c r="C75" s="44"/>
      <c r="D75" s="125"/>
      <c r="E75" s="125"/>
      <c r="F75" s="125"/>
      <c r="G75" s="125"/>
      <c r="H75" s="125"/>
      <c r="I75" s="125"/>
      <c r="J75" s="125"/>
      <c r="K75" s="125"/>
      <c r="L75" s="125"/>
      <c r="M75" s="125"/>
    </row>
    <row r="76" spans="1:13" customFormat="1">
      <c r="A76" s="41" t="s">
        <v>205</v>
      </c>
      <c r="B76" s="42"/>
      <c r="C76" s="42"/>
      <c r="D76" s="59"/>
      <c r="E76" s="59"/>
      <c r="F76" s="59">
        <v>-1620.2369100000001</v>
      </c>
      <c r="G76" s="59">
        <v>-2284.1143899999997</v>
      </c>
      <c r="H76" s="59">
        <v>-2319.6629200000002</v>
      </c>
      <c r="I76" s="59">
        <v>-2447.5723300000004</v>
      </c>
      <c r="J76" s="59">
        <v>-2354.3494115800004</v>
      </c>
      <c r="K76" s="59">
        <v>-2252.11726</v>
      </c>
      <c r="L76" s="59">
        <v>-2179.6792799999998</v>
      </c>
      <c r="M76" s="59">
        <v>-2008.5059999999999</v>
      </c>
    </row>
    <row r="77" spans="1:13" customFormat="1">
      <c r="A77" s="43"/>
      <c r="B77" s="42"/>
      <c r="C77" s="42"/>
      <c r="D77" s="125"/>
      <c r="E77" s="125"/>
      <c r="F77" s="125"/>
      <c r="G77" s="125"/>
      <c r="H77" s="125"/>
      <c r="I77" s="125"/>
      <c r="J77" s="125"/>
      <c r="K77" s="125"/>
      <c r="L77" s="125"/>
      <c r="M77" s="125"/>
    </row>
    <row r="78" spans="1:13" customFormat="1">
      <c r="A78" s="41" t="s">
        <v>206</v>
      </c>
      <c r="B78" s="42"/>
      <c r="C78" s="42"/>
      <c r="D78" s="126">
        <f>D74+D72+D67+D62+D76+VJ011a!D83</f>
        <v>71473.448289917374</v>
      </c>
      <c r="E78" s="126">
        <f>E74+E72+E67+E62+E76+VJ011a!E83</f>
        <v>73489.285896278336</v>
      </c>
      <c r="F78" s="126">
        <f>F74+F72+F67+F62+F76+VJ011a!F83</f>
        <v>45165.082515657443</v>
      </c>
      <c r="G78" s="126">
        <f>G74+G72+G67+G62+G76+VJ011a!G83</f>
        <v>80350.13120076523</v>
      </c>
      <c r="H78" s="126">
        <f>H74+H72+H67+H62+H76+VJ011a!H83</f>
        <v>97509.099152645067</v>
      </c>
      <c r="I78" s="126">
        <f>I74+I72+I67+I62+I76+VJ011a!I83</f>
        <v>132700.53470208446</v>
      </c>
      <c r="J78" s="126">
        <f>J74+J72+J67+J62+J76+VJ011a!J83</f>
        <v>77187.549207014716</v>
      </c>
      <c r="K78" s="126">
        <f>K74+K72+K67+K62+K76+VJ011a!K83</f>
        <v>49290.511429676204</v>
      </c>
      <c r="L78" s="126">
        <f>L74+L72+L67+L62+L76+VJ011a!L83</f>
        <v>35902.483737802962</v>
      </c>
      <c r="M78" s="126">
        <f>M74+M72+M67+M62+M76+VJ011a!M83</f>
        <v>49640.880336411123</v>
      </c>
    </row>
    <row r="79" spans="1:13" customFormat="1">
      <c r="A79" s="43"/>
      <c r="B79" s="42"/>
      <c r="C79" s="42"/>
      <c r="D79" s="125"/>
      <c r="E79" s="125"/>
      <c r="F79" s="125"/>
      <c r="G79" s="125"/>
      <c r="H79" s="125"/>
      <c r="I79" s="125"/>
      <c r="J79" s="125"/>
      <c r="K79" s="125"/>
      <c r="L79" s="125"/>
      <c r="M79" s="125"/>
    </row>
    <row r="80" spans="1:13" customFormat="1">
      <c r="A80" s="41" t="s">
        <v>207</v>
      </c>
      <c r="B80" s="42"/>
      <c r="C80" s="42"/>
      <c r="D80" s="59">
        <v>210988.52584314786</v>
      </c>
      <c r="E80" s="59">
        <v>-52294.238862851984</v>
      </c>
      <c r="F80" s="59">
        <v>54390.238933421562</v>
      </c>
      <c r="G80" s="59">
        <v>138862.24202970797</v>
      </c>
      <c r="H80" s="59">
        <v>-206528.78344380262</v>
      </c>
      <c r="I80" s="59">
        <v>-2994.2037978136541</v>
      </c>
      <c r="J80" s="59">
        <v>9749.7170900990805</v>
      </c>
      <c r="K80" s="59">
        <v>82494.52340130326</v>
      </c>
      <c r="L80" s="59">
        <v>41970.061156916039</v>
      </c>
      <c r="M80" s="59">
        <v>32402.621487252127</v>
      </c>
    </row>
    <row r="81" spans="1:13" customFormat="1">
      <c r="A81" s="43"/>
      <c r="B81" s="42"/>
      <c r="C81" s="42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customFormat="1">
      <c r="A82" s="128" t="s">
        <v>208</v>
      </c>
      <c r="B82" s="42"/>
      <c r="C82" s="42"/>
      <c r="D82" s="28">
        <f>-VJ011a!D61-VJ011a!D81-VJ011b!D72</f>
        <v>-60449.991561503761</v>
      </c>
      <c r="E82" s="28">
        <f>-VJ011a!E61-VJ011a!E81-VJ011b!E72</f>
        <v>-145580.26199999999</v>
      </c>
      <c r="F82" s="28">
        <f>-VJ011a!F61-VJ011a!F81-VJ011b!F72</f>
        <v>-41249.255470000004</v>
      </c>
      <c r="G82" s="28">
        <f>-VJ011a!G61-VJ011a!G81-VJ011b!G72</f>
        <v>-4747.47</v>
      </c>
      <c r="H82" s="28">
        <f>-VJ011a!H61-VJ011a!H81-VJ011b!H72</f>
        <v>28977</v>
      </c>
      <c r="I82" s="28">
        <f>-VJ011a!I61-VJ011a!I81-VJ011b!I72</f>
        <v>-6654.4310500000001</v>
      </c>
      <c r="J82" s="28">
        <f>-VJ011a!J61-VJ011a!J81-VJ011b!J72</f>
        <v>-22201.007540000002</v>
      </c>
      <c r="K82" s="28">
        <f>-VJ011a!K61-VJ011a!K81-VJ011b!K72</f>
        <v>-25727.63294</v>
      </c>
      <c r="L82" s="28">
        <f>-VJ011a!L61-VJ011a!L81-VJ011b!L72</f>
        <v>-50051.756017050931</v>
      </c>
      <c r="M82" s="28">
        <f>-VJ011a!M61-VJ011a!M81-VJ011b!M72</f>
        <v>-117073.79527059007</v>
      </c>
    </row>
    <row r="83" spans="1:13" customFormat="1">
      <c r="A83" s="43"/>
      <c r="B83" s="42"/>
      <c r="C83" s="42"/>
      <c r="D83" s="125"/>
      <c r="E83" s="125"/>
      <c r="F83" s="125"/>
      <c r="G83" s="125"/>
      <c r="H83" s="125"/>
      <c r="I83" s="125"/>
      <c r="J83" s="125"/>
      <c r="K83" s="125"/>
      <c r="L83" s="125"/>
      <c r="M83" s="125"/>
    </row>
    <row r="84" spans="1:13" customFormat="1">
      <c r="A84" s="129" t="s">
        <v>209</v>
      </c>
      <c r="B84" s="42"/>
      <c r="C84" s="42"/>
      <c r="D84" s="126">
        <f>D78+-VJ011a!D61-VJ011a!D81-VJ011b!D72+D80</f>
        <v>222011.98257156147</v>
      </c>
      <c r="E84" s="126">
        <f>E78+-VJ011a!E61-VJ011a!E81-VJ011b!E72+E80</f>
        <v>-124385.21496657365</v>
      </c>
      <c r="F84" s="126">
        <f>F78+-VJ011a!F61-VJ011a!F81-VJ011b!F72+F80</f>
        <v>58306.065979079001</v>
      </c>
      <c r="G84" s="126">
        <f>G78+-VJ011a!G61-VJ011a!G81-VJ011b!G72+G80</f>
        <v>214464.9032304732</v>
      </c>
      <c r="H84" s="126">
        <f>H78+-VJ011a!H61-VJ011a!H81-VJ011b!H72+H80</f>
        <v>-80042.684291157551</v>
      </c>
      <c r="I84" s="126">
        <f>I78+-VJ011a!I61-VJ011a!I81-VJ011b!I72+I80</f>
        <v>123051.89985427081</v>
      </c>
      <c r="J84" s="126">
        <f>J78+-VJ011a!J61-VJ011a!J81-VJ011b!J72+J80</f>
        <v>64736.258757113792</v>
      </c>
      <c r="K84" s="126">
        <f>K78+-VJ011a!K61-VJ011a!K81-VJ011b!K72+K80</f>
        <v>106057.40189097947</v>
      </c>
      <c r="L84" s="126">
        <f>L78+-VJ011a!L61-VJ011a!L81-VJ011b!L72+L80</f>
        <v>27820.788877668074</v>
      </c>
      <c r="M84" s="126">
        <f>M78+-VJ011a!M61-VJ011a!M81-VJ011b!M72+M80</f>
        <v>-35030.293446926822</v>
      </c>
    </row>
    <row r="85" spans="1:13" customFormat="1">
      <c r="A85" s="41"/>
      <c r="B85" s="42"/>
      <c r="C85" s="42"/>
      <c r="D85" s="125"/>
      <c r="E85" s="125"/>
      <c r="F85" s="125"/>
      <c r="G85" s="125"/>
      <c r="H85" s="125"/>
      <c r="I85" s="125"/>
      <c r="J85" s="125"/>
      <c r="K85" s="125"/>
      <c r="L85" s="125"/>
      <c r="M85" s="125"/>
    </row>
    <row r="86" spans="1:13" customFormat="1">
      <c r="A86" s="41" t="s">
        <v>210</v>
      </c>
      <c r="B86" s="42"/>
      <c r="C86" s="42"/>
      <c r="D86" s="59">
        <v>61045.04278347073</v>
      </c>
      <c r="E86" s="59">
        <v>10705.380591423411</v>
      </c>
      <c r="F86" s="59">
        <v>34407.013321094571</v>
      </c>
      <c r="G86" s="59">
        <v>57883.429192276111</v>
      </c>
      <c r="H86" s="59">
        <v>-20281.885228211595</v>
      </c>
      <c r="I86" s="59">
        <v>25251.764080261</v>
      </c>
      <c r="J86" s="59">
        <v>24389.217506276545</v>
      </c>
      <c r="K86" s="59">
        <v>34970.066607945919</v>
      </c>
      <c r="L86" s="59">
        <v>30477.92825132906</v>
      </c>
      <c r="M86" s="59">
        <v>29487.894422524958</v>
      </c>
    </row>
    <row r="87" spans="1:13" customFormat="1">
      <c r="A87" s="41"/>
      <c r="B87" s="42"/>
      <c r="C87" s="42"/>
      <c r="D87" s="125"/>
      <c r="E87" s="125"/>
      <c r="F87" s="125"/>
      <c r="G87" s="125"/>
      <c r="H87" s="125"/>
      <c r="I87" s="125"/>
      <c r="J87" s="125"/>
      <c r="K87" s="125"/>
      <c r="L87" s="125"/>
      <c r="M87" s="125"/>
    </row>
    <row r="88" spans="1:13" customFormat="1">
      <c r="A88" s="41" t="s">
        <v>211</v>
      </c>
      <c r="B88" s="42"/>
      <c r="C88" s="42"/>
      <c r="D88" s="126">
        <f t="shared" ref="D88:M88" si="19">D84+D86</f>
        <v>283057.02535503218</v>
      </c>
      <c r="E88" s="126">
        <f t="shared" si="19"/>
        <v>-113679.83437515024</v>
      </c>
      <c r="F88" s="126">
        <f t="shared" si="19"/>
        <v>92713.079300173573</v>
      </c>
      <c r="G88" s="126">
        <f t="shared" si="19"/>
        <v>272348.33242274931</v>
      </c>
      <c r="H88" s="126">
        <f t="shared" si="19"/>
        <v>-100324.56951936915</v>
      </c>
      <c r="I88" s="126">
        <f t="shared" si="19"/>
        <v>148303.66393453183</v>
      </c>
      <c r="J88" s="126">
        <f t="shared" si="19"/>
        <v>89125.47626339033</v>
      </c>
      <c r="K88" s="126">
        <f t="shared" si="19"/>
        <v>141027.46849892539</v>
      </c>
      <c r="L88" s="126">
        <f t="shared" si="19"/>
        <v>58298.71712899713</v>
      </c>
      <c r="M88" s="126">
        <f t="shared" si="19"/>
        <v>-5542.3990244018642</v>
      </c>
    </row>
    <row r="89" spans="1:13" customFormat="1">
      <c r="A89" s="43"/>
      <c r="B89" s="42"/>
      <c r="C89" s="42"/>
      <c r="D89" s="42"/>
      <c r="E89" s="126"/>
      <c r="F89" s="126"/>
      <c r="G89" s="126"/>
      <c r="H89" s="126"/>
      <c r="I89" s="126"/>
      <c r="J89" s="126"/>
      <c r="K89" s="126"/>
      <c r="L89" s="126"/>
      <c r="M89" s="126"/>
    </row>
    <row r="90" spans="1:13" customFormat="1">
      <c r="A90" s="41"/>
      <c r="B90" s="42"/>
      <c r="C90" s="42"/>
      <c r="D90" s="42"/>
      <c r="E90" s="121"/>
      <c r="F90" s="121"/>
      <c r="G90" s="121"/>
      <c r="H90" s="121"/>
      <c r="I90" s="121"/>
      <c r="J90" s="121"/>
      <c r="K90" s="121"/>
      <c r="L90" s="121"/>
      <c r="M90" s="121"/>
    </row>
    <row r="91" spans="1:13" customFormat="1">
      <c r="A91" s="41" t="s">
        <v>212</v>
      </c>
      <c r="B91" s="42"/>
      <c r="C91" s="42"/>
      <c r="D91" s="42"/>
      <c r="E91" s="121"/>
      <c r="F91" s="121"/>
      <c r="G91" s="121"/>
      <c r="H91" s="121"/>
      <c r="I91" s="121"/>
      <c r="J91" s="121"/>
      <c r="K91" s="121"/>
      <c r="L91" s="121"/>
      <c r="M91" s="121"/>
    </row>
    <row r="92" spans="1:13" customFormat="1">
      <c r="A92" s="41"/>
      <c r="B92" s="42" t="s">
        <v>213</v>
      </c>
      <c r="C92" s="42"/>
      <c r="D92" s="23">
        <v>0.66814004390633097</v>
      </c>
      <c r="E92" s="23">
        <f>-(VJ011a!E78+VJ011a!E83+VJ011a!E88)/(VJ011a!E63+VJ011a!E68+VJ011a!E70)</f>
        <v>-10.810258265863466</v>
      </c>
      <c r="F92" s="23">
        <f>-(VJ011a!F78+VJ011a!F83+VJ011a!F88)/(VJ011a!F63+VJ011a!F68+VJ011a!F70)</f>
        <v>-8.0867351973997881</v>
      </c>
      <c r="G92" s="23">
        <f>-(VJ011a!G78+VJ011a!G83+VJ011a!G88)/(VJ011a!G63+VJ011a!G68+VJ011a!G70)</f>
        <v>-5.0545574619646585</v>
      </c>
      <c r="H92" s="23">
        <f>-(VJ011a!H78+VJ011a!H83+VJ011a!H88)/(VJ011a!H63+VJ011a!H68+VJ011a!H70)</f>
        <v>-4.1306646770727351</v>
      </c>
      <c r="I92" s="23">
        <f>-(VJ011a!I78+VJ011a!I83+VJ011a!I88)/(VJ011a!I63+VJ011a!I68+VJ011a!I70)</f>
        <v>-4.2692057332405646</v>
      </c>
      <c r="J92" s="23">
        <f>-(VJ011a!J78+VJ011a!J83+VJ011a!J88)/(VJ011a!J63+VJ011a!J68+VJ011a!J70)</f>
        <v>-4.6829601601665471</v>
      </c>
      <c r="K92" s="23">
        <f>-(VJ011a!K78+VJ011a!K83+VJ011a!K88)/(VJ011a!K63+VJ011a!K68+VJ011a!K70)</f>
        <v>-5.7363832409280322</v>
      </c>
      <c r="L92" s="23">
        <f>-(VJ011a!L78+VJ011a!L83+VJ011a!L88)/(VJ011a!L63+VJ011a!L68+VJ011a!L70)</f>
        <v>-3.328868209517085</v>
      </c>
      <c r="M92" s="23">
        <f>-(VJ011a!M78+VJ011a!M83+VJ011a!M88)/(VJ011a!M63+VJ011a!M68+VJ011a!M70)</f>
        <v>-3.8832387025657793</v>
      </c>
    </row>
    <row r="93" spans="1:13" customFormat="1">
      <c r="A93" s="41"/>
      <c r="B93" s="42" t="s">
        <v>214</v>
      </c>
      <c r="C93" s="42"/>
      <c r="D93" s="23">
        <v>6.7174929277820303E-2</v>
      </c>
      <c r="E93" s="23">
        <f>-(E62+E67+E72)/(VJ011a!E63+VJ011a!E68+VJ011a!E70)</f>
        <v>2.4770890750315813</v>
      </c>
      <c r="F93" s="23">
        <f>-(F62+F67+F72)/(VJ011a!F63+VJ011a!F68+VJ011a!F70)</f>
        <v>1.924003907257644</v>
      </c>
      <c r="G93" s="23">
        <f>-(G62+G67+G72)/(VJ011a!G63+VJ011a!G68+VJ011a!G70)</f>
        <v>1.0060071268019199</v>
      </c>
      <c r="H93" s="23">
        <f>-(H62+H67+H72)/(VJ011a!H63+VJ011a!H68+VJ011a!H70)</f>
        <v>0.73350557035559749</v>
      </c>
      <c r="I93" s="23">
        <f>-(I62+I67+I72)/(VJ011a!I63+VJ011a!I68+VJ011a!I70)</f>
        <v>0.60692843553014442</v>
      </c>
      <c r="J93" s="23">
        <f>-(J62+J67+J72)/(VJ011a!J63+VJ011a!J68+VJ011a!J70)</f>
        <v>0.82921697244438841</v>
      </c>
      <c r="K93" s="23">
        <f>-(K62+K67+K72)/(VJ011a!K63+VJ011a!K68+VJ011a!K70)</f>
        <v>1.2291884088241529</v>
      </c>
      <c r="L93" s="23">
        <f>-(L62+L67+L72)/(VJ011a!L63+VJ011a!L68+VJ011a!L70)</f>
        <v>0.74148352821502572</v>
      </c>
      <c r="M93" s="23">
        <f>-(M62+M67+M72)/(VJ011a!M63+VJ011a!M68+VJ011a!M70)</f>
        <v>0.90917001515358298</v>
      </c>
    </row>
    <row r="94" spans="1:13" customFormat="1">
      <c r="A94" s="15"/>
      <c r="B94" s="121" t="s">
        <v>215</v>
      </c>
      <c r="C94" s="121"/>
      <c r="D94" s="23">
        <v>0.14348682665777138</v>
      </c>
      <c r="E94" s="23">
        <f>-(E74)/(VJ011a!E63+VJ011a!E68+VJ011a!E70)</f>
        <v>4.3107122122699231</v>
      </c>
      <c r="F94" s="23">
        <f>-(F74)/(VJ011a!F63+VJ011a!F68+VJ011a!F70)</f>
        <v>3.8052954744004599</v>
      </c>
      <c r="G94" s="23">
        <f>-(G74)/(VJ011a!G63+VJ011a!G68+VJ011a!G70)</f>
        <v>1.952008913662441</v>
      </c>
      <c r="H94" s="23">
        <f>-(H74)/(VJ011a!H63+VJ011a!H68+VJ011a!H70)</f>
        <v>1.4834758082720068</v>
      </c>
      <c r="I94" s="23">
        <f>-(I74)/(VJ011a!I63+VJ011a!I68+VJ011a!I70)</f>
        <v>1.2532544724200418</v>
      </c>
      <c r="J94" s="23">
        <f>-(J74)/(VJ011a!J63+VJ011a!J68+VJ011a!J70)</f>
        <v>1.8280740299414735</v>
      </c>
      <c r="K94" s="23">
        <f>-(K74)/(VJ011a!K63+VJ011a!K68+VJ011a!K70)</f>
        <v>2.5386381081373472</v>
      </c>
      <c r="L94" s="23">
        <f>-(L74)/(VJ011a!L63+VJ011a!L68+VJ011a!L70)</f>
        <v>1.6112687798028109</v>
      </c>
      <c r="M94" s="23">
        <f>-(M74)/(VJ011a!M63+VJ011a!M68+VJ011a!M70)</f>
        <v>1.5373938960623936</v>
      </c>
    </row>
    <row r="95" spans="1:13" customFormat="1">
      <c r="A95" s="15"/>
      <c r="B95" s="121" t="s">
        <v>216</v>
      </c>
      <c r="C95" s="121"/>
      <c r="D95" s="23">
        <v>0.87880179984192264</v>
      </c>
      <c r="E95" s="23">
        <f>E92+E93+E94</f>
        <v>-4.0224569785619622</v>
      </c>
      <c r="F95" s="23">
        <f>F92+F93+F94</f>
        <v>-2.3574358157416841</v>
      </c>
      <c r="G95" s="23">
        <f>G92+G93+G94</f>
        <v>-2.096541421500298</v>
      </c>
      <c r="H95" s="23">
        <f t="shared" ref="H95:M95" si="20">H92+H93+H94</f>
        <v>-1.9136832984451309</v>
      </c>
      <c r="I95" s="23">
        <f t="shared" si="20"/>
        <v>-2.4090228252903785</v>
      </c>
      <c r="J95" s="23">
        <f t="shared" si="20"/>
        <v>-2.0256691577806851</v>
      </c>
      <c r="K95" s="23">
        <f t="shared" si="20"/>
        <v>-1.968556723966532</v>
      </c>
      <c r="L95" s="23">
        <f t="shared" si="20"/>
        <v>-0.97611590149924843</v>
      </c>
      <c r="M95" s="23">
        <f t="shared" si="20"/>
        <v>-1.4366747913498028</v>
      </c>
    </row>
    <row r="96" spans="1:13" customFormat="1">
      <c r="A96" s="15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</row>
    <row r="97" spans="1:13" customFormat="1">
      <c r="A97" s="11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</row>
    <row r="98" spans="1:13" customFormat="1"/>
    <row r="99" spans="1:13" customFormat="1"/>
    <row r="100" spans="1:13" customFormat="1"/>
    <row r="101" spans="1:13" customFormat="1"/>
    <row r="102" spans="1:13" customFormat="1"/>
    <row r="103" spans="1:13" customFormat="1"/>
    <row r="104" spans="1:13" customFormat="1"/>
    <row r="105" spans="1:13" customFormat="1"/>
    <row r="106" spans="1:13" customFormat="1"/>
    <row r="107" spans="1:13" customFormat="1"/>
    <row r="108" spans="1:13" customFormat="1"/>
    <row r="109" spans="1:13" customFormat="1"/>
    <row r="110" spans="1:13" customFormat="1"/>
    <row r="111" spans="1:13" customFormat="1"/>
    <row r="112" spans="1:13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</sheetData>
  <customSheetViews>
    <customSheetView guid="{983DF4B0-6405-4972-98DD-0842688C8AF6}" scale="90" showPageBreaks="1" fitToPage="1">
      <selection activeCell="C56" sqref="C5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D60" sqref="D60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54:M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>
    <pageSetUpPr fitToPage="1"/>
  </sheetPr>
  <dimension ref="A1:O82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4" width="20.6640625" style="14" customWidth="1"/>
    <col min="5" max="5" width="21.6640625" style="14" customWidth="1"/>
    <col min="6" max="6" width="16" style="14" customWidth="1"/>
    <col min="7" max="14" width="15.77734375" style="14" customWidth="1"/>
    <col min="15" max="16384" width="9.33203125" style="14"/>
  </cols>
  <sheetData>
    <row r="1" spans="1:15" ht="15.6">
      <c r="A1" s="159" t="s">
        <v>336</v>
      </c>
      <c r="B1" s="159"/>
      <c r="C1" s="159"/>
    </row>
    <row r="2" spans="1:15">
      <c r="A2" s="155" t="s">
        <v>332</v>
      </c>
      <c r="B2" s="155"/>
      <c r="C2" s="155"/>
    </row>
    <row r="3" spans="1:15">
      <c r="A3" s="150"/>
      <c r="B3"/>
      <c r="C3"/>
    </row>
    <row r="4" spans="1:15">
      <c r="A4" s="165" t="s">
        <v>183</v>
      </c>
      <c r="B4" s="166"/>
      <c r="C4" s="166"/>
      <c r="D4" s="165" t="s">
        <v>68</v>
      </c>
      <c r="E4" s="166"/>
      <c r="F4" s="166"/>
      <c r="G4" s="186"/>
      <c r="H4" s="186"/>
      <c r="I4" s="186"/>
      <c r="J4" s="186"/>
      <c r="K4" s="186"/>
      <c r="L4" s="186"/>
      <c r="M4" s="186"/>
      <c r="N4" s="188"/>
    </row>
    <row r="5" spans="1:15">
      <c r="A5" s="166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5">
      <c r="A6" s="8"/>
      <c r="B6" s="7"/>
      <c r="C6" s="7"/>
      <c r="D6" s="121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5">
      <c r="A7" s="15" t="s">
        <v>165</v>
      </c>
      <c r="B7" s="7"/>
      <c r="C7" s="10"/>
      <c r="D7" s="121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5">
      <c r="A8" s="8"/>
      <c r="B8" s="7" t="s">
        <v>94</v>
      </c>
      <c r="C8" s="10"/>
      <c r="D8" s="121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5">
      <c r="A9" s="8"/>
      <c r="B9" s="7"/>
      <c r="C9" s="74" t="s">
        <v>162</v>
      </c>
      <c r="D9" s="59">
        <v>257504.5620777063</v>
      </c>
      <c r="E9" s="59">
        <v>238263.39089580564</v>
      </c>
      <c r="F9" s="59">
        <v>209241.75299073732</v>
      </c>
      <c r="G9" s="59">
        <v>212281.80181660914</v>
      </c>
      <c r="H9" s="59">
        <v>228548.80765059896</v>
      </c>
      <c r="I9" s="59">
        <v>233035.46672901232</v>
      </c>
      <c r="J9" s="59">
        <v>235063.81140876119</v>
      </c>
      <c r="K9" s="59">
        <v>225665.53290855492</v>
      </c>
      <c r="L9" s="59">
        <v>196592.86705403903</v>
      </c>
      <c r="M9" s="59">
        <v>182896.93390040816</v>
      </c>
      <c r="N9" s="62">
        <v>186664.26966601561</v>
      </c>
      <c r="O9"/>
    </row>
    <row r="10" spans="1:15">
      <c r="A10" s="8"/>
      <c r="B10" s="7"/>
      <c r="C10" s="74" t="s">
        <v>159</v>
      </c>
      <c r="D10" s="59">
        <v>-38068.907486593023</v>
      </c>
      <c r="E10" s="59">
        <v>-39682.264065513955</v>
      </c>
      <c r="F10" s="59">
        <v>-33219.862001446068</v>
      </c>
      <c r="G10" s="59">
        <v>-29297.583725347999</v>
      </c>
      <c r="H10" s="59">
        <v>-31017.522266413493</v>
      </c>
      <c r="I10" s="59">
        <v>-32433.377711669014</v>
      </c>
      <c r="J10" s="28"/>
      <c r="K10" s="28"/>
      <c r="L10" s="28"/>
      <c r="M10" s="28"/>
      <c r="N10" s="29"/>
    </row>
    <row r="11" spans="1:15">
      <c r="A11" s="8"/>
      <c r="B11" s="7"/>
      <c r="C11" s="74" t="s">
        <v>0</v>
      </c>
      <c r="D11" s="59">
        <v>-3027.4285545817279</v>
      </c>
      <c r="E11" s="59">
        <v>-2867.9313475327303</v>
      </c>
      <c r="F11" s="59">
        <v>-3430.9648833709925</v>
      </c>
      <c r="G11" s="59">
        <v>-4285.4844318792848</v>
      </c>
      <c r="H11" s="59">
        <v>-2261.2102388284802</v>
      </c>
      <c r="I11" s="59">
        <v>-2483.176382210449</v>
      </c>
      <c r="J11" s="59">
        <v>-1950.372043772943</v>
      </c>
      <c r="K11" s="59">
        <v>-2689.9559113473997</v>
      </c>
      <c r="L11" s="59">
        <v>-3694.5849909815342</v>
      </c>
      <c r="M11" s="59">
        <v>-3114.1919906490357</v>
      </c>
      <c r="N11" s="62">
        <v>-2984.0424938948659</v>
      </c>
    </row>
    <row r="12" spans="1:15" ht="13.8" thickBot="1">
      <c r="A12" s="8"/>
      <c r="B12" s="7"/>
      <c r="C12" s="17" t="s">
        <v>1</v>
      </c>
      <c r="D12" s="60">
        <v>-4451.5476036467562</v>
      </c>
      <c r="E12" s="60">
        <v>-4188.1771808940166</v>
      </c>
      <c r="F12" s="60">
        <v>-4778.5018833266668</v>
      </c>
      <c r="G12" s="60">
        <v>-3661.9310013153649</v>
      </c>
      <c r="H12" s="60">
        <v>-3961.6762394161651</v>
      </c>
      <c r="I12" s="60">
        <v>-4054.8966420609663</v>
      </c>
      <c r="J12" s="60">
        <v>-4049.0199603562619</v>
      </c>
      <c r="K12" s="60">
        <v>-3961.4196428417004</v>
      </c>
      <c r="L12" s="60">
        <v>-3853.1856418316866</v>
      </c>
      <c r="M12" s="60">
        <v>-3593.6362323193912</v>
      </c>
      <c r="N12" s="63">
        <v>-3672.562963611073</v>
      </c>
    </row>
    <row r="13" spans="1:15" ht="13.8" thickTop="1">
      <c r="A13" s="8"/>
      <c r="B13" s="7"/>
      <c r="C13" s="17" t="s">
        <v>166</v>
      </c>
      <c r="D13" s="126">
        <v>211956.67843288477</v>
      </c>
      <c r="E13" s="32">
        <f t="shared" ref="E13:I13" si="1">E12+E11+E10+E9</f>
        <v>191525.01830186494</v>
      </c>
      <c r="F13" s="32">
        <f t="shared" si="1"/>
        <v>167812.4242225936</v>
      </c>
      <c r="G13" s="32">
        <f t="shared" si="1"/>
        <v>175036.8026580665</v>
      </c>
      <c r="H13" s="32">
        <f t="shared" si="1"/>
        <v>191308.39890594082</v>
      </c>
      <c r="I13" s="32">
        <f t="shared" si="1"/>
        <v>194064.01599307189</v>
      </c>
      <c r="J13" s="32">
        <f>J12+J11+J9</f>
        <v>229064.41940463198</v>
      </c>
      <c r="K13" s="32">
        <f>K12+K11+K9</f>
        <v>219014.1573543658</v>
      </c>
      <c r="L13" s="32">
        <f>L12+L11+L9</f>
        <v>189045.09642122581</v>
      </c>
      <c r="M13" s="32">
        <f>M12+M11+M9</f>
        <v>176189.10567743971</v>
      </c>
      <c r="N13" s="30">
        <f>N12+N11+N9</f>
        <v>180007.66420850967</v>
      </c>
    </row>
    <row r="14" spans="1:15">
      <c r="A14" s="8"/>
      <c r="B14" s="7"/>
      <c r="C14" s="17"/>
      <c r="D14" s="125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15">
      <c r="A15" s="8"/>
      <c r="B15" s="7" t="s">
        <v>93</v>
      </c>
      <c r="C15" s="17"/>
      <c r="D15" s="1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5">
      <c r="A16" s="8"/>
      <c r="B16" s="7"/>
      <c r="C16" s="16" t="s">
        <v>162</v>
      </c>
      <c r="D16" s="59">
        <v>369254.75768639706</v>
      </c>
      <c r="E16" s="59">
        <v>365825.18497715011</v>
      </c>
      <c r="F16" s="59">
        <v>339227.91461584734</v>
      </c>
      <c r="G16" s="59">
        <v>344593.75857151049</v>
      </c>
      <c r="H16" s="59">
        <v>362775.8613659048</v>
      </c>
      <c r="I16" s="59">
        <v>368858.09832969069</v>
      </c>
      <c r="J16" s="59">
        <v>357401.30163123872</v>
      </c>
      <c r="K16" s="59">
        <v>347964.0437314451</v>
      </c>
      <c r="L16" s="59">
        <v>294077.03927596105</v>
      </c>
      <c r="M16" s="59">
        <v>278768.33743959182</v>
      </c>
      <c r="N16" s="62">
        <v>278362.04112398438</v>
      </c>
    </row>
    <row r="17" spans="1:14">
      <c r="A17" s="8"/>
      <c r="B17" s="7"/>
      <c r="C17" s="16" t="s">
        <v>159</v>
      </c>
      <c r="D17" s="59">
        <v>-54924.637914414205</v>
      </c>
      <c r="E17" s="59">
        <v>-61272.61638671808</v>
      </c>
      <c r="F17" s="59">
        <v>-53534.93618303485</v>
      </c>
      <c r="G17" s="59">
        <v>-48020.689135262801</v>
      </c>
      <c r="H17" s="59">
        <v>-49436.176117465271</v>
      </c>
      <c r="I17" s="59">
        <v>-51005.115465429648</v>
      </c>
      <c r="J17" s="28"/>
      <c r="K17" s="28"/>
      <c r="L17" s="28"/>
      <c r="M17" s="28"/>
      <c r="N17" s="29"/>
    </row>
    <row r="18" spans="1:14">
      <c r="A18" s="8"/>
      <c r="B18" s="7"/>
      <c r="C18" s="16" t="s">
        <v>0</v>
      </c>
      <c r="D18" s="59">
        <v>-2220.8843028384954</v>
      </c>
      <c r="E18" s="59">
        <v>-2371.4607400631289</v>
      </c>
      <c r="F18" s="59">
        <v>-1109.6152396254099</v>
      </c>
      <c r="G18" s="59">
        <v>-1347.8913981207147</v>
      </c>
      <c r="H18" s="59">
        <v>-719.56355285152006</v>
      </c>
      <c r="I18" s="59">
        <v>-873.26368014955096</v>
      </c>
      <c r="J18" s="59">
        <v>-646.66058622705714</v>
      </c>
      <c r="K18" s="59">
        <v>-492.7180386526</v>
      </c>
      <c r="L18" s="59">
        <v>-1005.2033090184657</v>
      </c>
      <c r="M18" s="59">
        <v>-542.10092935096429</v>
      </c>
      <c r="N18" s="62">
        <v>-639.26664610513421</v>
      </c>
    </row>
    <row r="19" spans="1:14" ht="13.8" thickBot="1">
      <c r="A19" s="8"/>
      <c r="B19" s="7"/>
      <c r="C19" s="1" t="s">
        <v>1</v>
      </c>
      <c r="D19" s="60">
        <v>-6410.7986689305053</v>
      </c>
      <c r="E19" s="60">
        <v>-6363.2647084534028</v>
      </c>
      <c r="F19" s="60">
        <v>-4776.5928013420562</v>
      </c>
      <c r="G19" s="60">
        <v>-5971.3481040846345</v>
      </c>
      <c r="H19" s="60">
        <v>-6320.5201184338348</v>
      </c>
      <c r="I19" s="60">
        <v>-6479.5008174390341</v>
      </c>
      <c r="J19" s="60">
        <v>-6242.4290459687381</v>
      </c>
      <c r="K19" s="60">
        <v>-6091.7112182583014</v>
      </c>
      <c r="L19" s="60">
        <v>-5865.5767345683116</v>
      </c>
      <c r="M19" s="60">
        <v>-5565.3733360806091</v>
      </c>
      <c r="N19" s="63">
        <v>-5553.5002893889268</v>
      </c>
    </row>
    <row r="20" spans="1:14" ht="13.8" thickTop="1">
      <c r="A20" s="8"/>
      <c r="B20" s="7"/>
      <c r="C20" s="17" t="s">
        <v>166</v>
      </c>
      <c r="D20" s="126">
        <v>305698.43680021388</v>
      </c>
      <c r="E20" s="32">
        <f t="shared" ref="E20:I20" si="2">E19+E18+E17+E16</f>
        <v>295817.84314191551</v>
      </c>
      <c r="F20" s="32">
        <f t="shared" si="2"/>
        <v>279806.77039184503</v>
      </c>
      <c r="G20" s="32">
        <f t="shared" si="2"/>
        <v>289253.82993404235</v>
      </c>
      <c r="H20" s="32">
        <f t="shared" si="2"/>
        <v>306299.60157715419</v>
      </c>
      <c r="I20" s="32">
        <f t="shared" si="2"/>
        <v>310500.21836667246</v>
      </c>
      <c r="J20" s="32">
        <f>J19+J18+J16</f>
        <v>350512.21199904295</v>
      </c>
      <c r="K20" s="32">
        <f>K19+K18+K16</f>
        <v>341379.61447453417</v>
      </c>
      <c r="L20" s="32">
        <f>L19+L18+L16</f>
        <v>287206.25923237426</v>
      </c>
      <c r="M20" s="32">
        <f>M19+M18+M16</f>
        <v>272660.86317416024</v>
      </c>
      <c r="N20" s="30">
        <f>N19+N18+N16</f>
        <v>272169.27418849029</v>
      </c>
    </row>
    <row r="21" spans="1:14">
      <c r="A21" s="8"/>
      <c r="B21" s="7"/>
      <c r="C21" s="1"/>
      <c r="D21" s="123"/>
      <c r="E21" s="19"/>
      <c r="F21" s="19"/>
      <c r="G21" s="19"/>
      <c r="H21" s="19"/>
      <c r="I21" s="19"/>
      <c r="J21" s="19"/>
      <c r="K21" s="19"/>
      <c r="L21" s="19"/>
      <c r="M21" s="19"/>
      <c r="N21" s="26"/>
    </row>
    <row r="22" spans="1:14">
      <c r="A22" s="8"/>
      <c r="B22" s="7" t="s">
        <v>3</v>
      </c>
      <c r="C22" s="1"/>
      <c r="D22" s="125"/>
      <c r="E22" s="25"/>
      <c r="F22" s="25"/>
      <c r="G22" s="25"/>
      <c r="H22" s="25"/>
      <c r="I22" s="25"/>
      <c r="J22" s="25"/>
      <c r="K22" s="25"/>
      <c r="L22" s="25"/>
      <c r="M22" s="25"/>
      <c r="N22" s="26"/>
    </row>
    <row r="23" spans="1:14">
      <c r="A23" s="8"/>
      <c r="B23" s="7"/>
      <c r="C23" s="16" t="s">
        <v>162</v>
      </c>
      <c r="D23" s="59">
        <v>50862.40473624428</v>
      </c>
      <c r="E23" s="59">
        <v>47989.49526210301</v>
      </c>
      <c r="F23" s="59">
        <v>51869.114477712625</v>
      </c>
      <c r="G23" s="59">
        <v>48816.896255264852</v>
      </c>
      <c r="H23" s="59">
        <v>49528.052685418676</v>
      </c>
      <c r="I23" s="59">
        <v>46090.130590169902</v>
      </c>
      <c r="J23" s="59">
        <v>41932.582374999998</v>
      </c>
      <c r="K23" s="59">
        <v>38810.466840000001</v>
      </c>
      <c r="L23" s="59">
        <v>33464.208760000001</v>
      </c>
      <c r="M23" s="59">
        <v>32112.556980000001</v>
      </c>
      <c r="N23" s="62">
        <v>31704.509319999997</v>
      </c>
    </row>
    <row r="24" spans="1:14">
      <c r="A24" s="8"/>
      <c r="B24" s="7"/>
      <c r="C24" s="16" t="s">
        <v>159</v>
      </c>
      <c r="D24" s="59">
        <v>-7627.3474460854495</v>
      </c>
      <c r="E24" s="59">
        <v>-8107.2695461040012</v>
      </c>
      <c r="F24" s="59">
        <v>-8722.2974804097812</v>
      </c>
      <c r="G24" s="59">
        <v>-6840.8002376593977</v>
      </c>
      <c r="H24" s="59">
        <v>-6802.5855904542932</v>
      </c>
      <c r="I24" s="59">
        <v>-6481.0583696166677</v>
      </c>
      <c r="J24" s="28"/>
      <c r="K24" s="28"/>
      <c r="L24" s="28"/>
      <c r="M24" s="28"/>
      <c r="N24" s="29"/>
    </row>
    <row r="25" spans="1:14" ht="13.8" thickBot="1">
      <c r="A25" s="8"/>
      <c r="B25" s="7"/>
      <c r="C25" s="16" t="s">
        <v>0</v>
      </c>
      <c r="D25" s="60">
        <v>-682.98022531088782</v>
      </c>
      <c r="E25" s="60">
        <v>-633.04914731306371</v>
      </c>
      <c r="F25" s="60">
        <v>-563.65246999999999</v>
      </c>
      <c r="G25" s="60">
        <v>-683.14422999999999</v>
      </c>
      <c r="H25" s="60">
        <v>-476.89412620399997</v>
      </c>
      <c r="I25" s="60">
        <v>-518.01557000000003</v>
      </c>
      <c r="J25" s="60">
        <v>-503.42363999999998</v>
      </c>
      <c r="K25" s="60">
        <v>-403.38391000000001</v>
      </c>
      <c r="L25" s="60">
        <v>-571.05623000000003</v>
      </c>
      <c r="M25" s="60">
        <v>-584.51226999999994</v>
      </c>
      <c r="N25" s="63">
        <v>-523.21742000000006</v>
      </c>
    </row>
    <row r="26" spans="1:14" ht="13.8" thickTop="1">
      <c r="A26" s="8"/>
      <c r="B26" s="7"/>
      <c r="C26" s="17" t="s">
        <v>166</v>
      </c>
      <c r="D26" s="126">
        <v>42552.077064847945</v>
      </c>
      <c r="E26" s="32">
        <f t="shared" ref="E26:I26" si="3">E23+E24+E25</f>
        <v>39249.176568685951</v>
      </c>
      <c r="F26" s="32">
        <f t="shared" si="3"/>
        <v>42583.164527302841</v>
      </c>
      <c r="G26" s="32">
        <f t="shared" si="3"/>
        <v>41292.951787605452</v>
      </c>
      <c r="H26" s="32">
        <f t="shared" si="3"/>
        <v>42248.572968760382</v>
      </c>
      <c r="I26" s="32">
        <f t="shared" si="3"/>
        <v>39091.056650553233</v>
      </c>
      <c r="J26" s="32">
        <f>J23+J25</f>
        <v>41429.158734999997</v>
      </c>
      <c r="K26" s="32">
        <f>K23+K25</f>
        <v>38407.082930000004</v>
      </c>
      <c r="L26" s="32">
        <f>L23+L25</f>
        <v>32893.152529999999</v>
      </c>
      <c r="M26" s="32">
        <f>M23+M25</f>
        <v>31528.044710000002</v>
      </c>
      <c r="N26" s="30">
        <f>N23+N25</f>
        <v>31181.291899999997</v>
      </c>
    </row>
    <row r="27" spans="1:14">
      <c r="A27" s="8"/>
      <c r="B27" s="7"/>
      <c r="C27" s="7"/>
      <c r="D27" s="125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1:14">
      <c r="A28" s="8"/>
      <c r="B28" s="7" t="s">
        <v>119</v>
      </c>
      <c r="C28" s="7"/>
      <c r="D28" s="1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>
      <c r="A29" s="8"/>
      <c r="B29" s="7"/>
      <c r="C29" s="16" t="s">
        <v>163</v>
      </c>
      <c r="D29" s="64">
        <v>64505.484992571444</v>
      </c>
      <c r="E29" s="64">
        <v>62257.241503541736</v>
      </c>
      <c r="F29" s="64">
        <v>51265.741078358231</v>
      </c>
      <c r="G29" s="64">
        <v>52308.960046354754</v>
      </c>
      <c r="H29" s="59">
        <v>51165.286581294611</v>
      </c>
      <c r="I29" s="59">
        <v>48867.198006877465</v>
      </c>
      <c r="J29" s="59">
        <v>45671.684570000005</v>
      </c>
      <c r="K29" s="59">
        <v>42492.787919999995</v>
      </c>
      <c r="L29" s="59">
        <v>38906.668259999999</v>
      </c>
      <c r="M29" s="59">
        <v>36089.839</v>
      </c>
      <c r="N29" s="62">
        <v>32889.560859999998</v>
      </c>
    </row>
    <row r="30" spans="1:14">
      <c r="A30" s="8"/>
      <c r="B30" s="7"/>
      <c r="C30" s="16" t="s">
        <v>159</v>
      </c>
      <c r="D30" s="64">
        <v>-9721.5666236354973</v>
      </c>
      <c r="E30" s="64">
        <v>-10490.037288813219</v>
      </c>
      <c r="F30" s="64">
        <v>-8579.4187938414252</v>
      </c>
      <c r="G30" s="64">
        <v>-7305.4554724797908</v>
      </c>
      <c r="H30" s="59">
        <v>-7014.4450495589354</v>
      </c>
      <c r="I30" s="59">
        <v>-6781.1489174599865</v>
      </c>
      <c r="J30" s="28"/>
      <c r="K30" s="28"/>
      <c r="L30" s="28"/>
      <c r="M30" s="28"/>
      <c r="N30" s="29"/>
    </row>
    <row r="31" spans="1:14" ht="13.8" thickBot="1">
      <c r="A31" s="8"/>
      <c r="B31" s="7"/>
      <c r="C31" s="16" t="s">
        <v>0</v>
      </c>
      <c r="D31" s="60">
        <v>-508.95629294433536</v>
      </c>
      <c r="E31" s="60">
        <v>-609.55750924390179</v>
      </c>
      <c r="F31" s="60">
        <v>-649.7093900000001</v>
      </c>
      <c r="G31" s="60">
        <v>-664.01265000000001</v>
      </c>
      <c r="H31" s="60">
        <v>-395.90534211599999</v>
      </c>
      <c r="I31" s="60">
        <v>-464.33509999999995</v>
      </c>
      <c r="J31" s="60">
        <v>-523.53990999999996</v>
      </c>
      <c r="K31" s="60">
        <v>-315.16654</v>
      </c>
      <c r="L31" s="60">
        <v>-312.98914000000002</v>
      </c>
      <c r="M31" s="60">
        <v>-479.55948000000001</v>
      </c>
      <c r="N31" s="63">
        <v>-642.30230999999992</v>
      </c>
    </row>
    <row r="32" spans="1:14" ht="13.8" thickTop="1">
      <c r="A32" s="8"/>
      <c r="B32" s="7"/>
      <c r="C32" s="17" t="s">
        <v>166</v>
      </c>
      <c r="D32" s="126">
        <v>54274.962075991614</v>
      </c>
      <c r="E32" s="32">
        <f t="shared" ref="E32:I32" si="4">E29+E30+E31</f>
        <v>51157.646705484614</v>
      </c>
      <c r="F32" s="32">
        <f t="shared" si="4"/>
        <v>42036.612894516802</v>
      </c>
      <c r="G32" s="32">
        <f t="shared" si="4"/>
        <v>44339.491923874964</v>
      </c>
      <c r="H32" s="32">
        <f t="shared" si="4"/>
        <v>43754.936189619679</v>
      </c>
      <c r="I32" s="32">
        <f t="shared" si="4"/>
        <v>41621.713989417483</v>
      </c>
      <c r="J32" s="32">
        <f>J29+J31</f>
        <v>45148.144660000005</v>
      </c>
      <c r="K32" s="32">
        <f>K29+K31</f>
        <v>42177.621379999997</v>
      </c>
      <c r="L32" s="32">
        <f>L29+L31</f>
        <v>38593.679120000001</v>
      </c>
      <c r="M32" s="32">
        <f>M29+M31</f>
        <v>35610.279519999996</v>
      </c>
      <c r="N32" s="30">
        <f>N29+N31</f>
        <v>32247.258549999999</v>
      </c>
    </row>
    <row r="33" spans="1:14">
      <c r="A33" s="8"/>
      <c r="B33" s="7"/>
      <c r="C33" s="7"/>
      <c r="D33" s="1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>
      <c r="A34" s="8"/>
      <c r="B34" s="7" t="s">
        <v>17</v>
      </c>
      <c r="C34" s="7"/>
      <c r="D34" s="1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>
      <c r="A35" s="8"/>
      <c r="B35" s="7"/>
      <c r="C35" s="16" t="s">
        <v>162</v>
      </c>
      <c r="D35" s="123">
        <v>742127.20949291904</v>
      </c>
      <c r="E35" s="19">
        <v>714335.31263860071</v>
      </c>
      <c r="F35" s="19">
        <f>F9+F16+F23+F29</f>
        <v>651604.52316265565</v>
      </c>
      <c r="G35" s="19">
        <f t="shared" ref="G35:N35" si="5">G9+G16+G23+G29</f>
        <v>658001.41668973933</v>
      </c>
      <c r="H35" s="19">
        <f t="shared" si="5"/>
        <v>692018.00828321697</v>
      </c>
      <c r="I35" s="19">
        <f t="shared" si="5"/>
        <v>696850.89365575043</v>
      </c>
      <c r="J35" s="19">
        <f t="shared" si="5"/>
        <v>680069.37998500001</v>
      </c>
      <c r="K35" s="19">
        <f t="shared" si="5"/>
        <v>654932.83140000002</v>
      </c>
      <c r="L35" s="19">
        <f t="shared" si="5"/>
        <v>563040.78335000004</v>
      </c>
      <c r="M35" s="19">
        <f t="shared" si="5"/>
        <v>529867.66732000001</v>
      </c>
      <c r="N35" s="26">
        <f t="shared" si="5"/>
        <v>529620.38097000006</v>
      </c>
    </row>
    <row r="36" spans="1:14">
      <c r="A36" s="8"/>
      <c r="B36" s="7"/>
      <c r="C36" s="16" t="s">
        <v>159</v>
      </c>
      <c r="D36" s="123">
        <v>-110342.45947072818</v>
      </c>
      <c r="E36" s="19">
        <v>-119552.18728714927</v>
      </c>
      <c r="F36" s="19">
        <f>F10+F17+F24+F30</f>
        <v>-104056.51445873213</v>
      </c>
      <c r="G36" s="19">
        <f>G10+G17+G24+G30</f>
        <v>-91464.528570749986</v>
      </c>
      <c r="H36" s="19">
        <f>H10+H17+H24+H30</f>
        <v>-94270.72902389201</v>
      </c>
      <c r="I36" s="19">
        <f>I10+I17+I24+I30</f>
        <v>-96700.700464175316</v>
      </c>
      <c r="J36" s="19"/>
      <c r="K36" s="19"/>
      <c r="L36" s="19"/>
      <c r="M36" s="19"/>
      <c r="N36" s="26"/>
    </row>
    <row r="37" spans="1:14">
      <c r="A37" s="8"/>
      <c r="B37" s="7"/>
      <c r="C37" s="16" t="s">
        <v>0</v>
      </c>
      <c r="D37" s="125">
        <v>-6440.2493756754475</v>
      </c>
      <c r="E37" s="25">
        <v>-6445.6287541528236</v>
      </c>
      <c r="F37" s="25">
        <f>F11+F18+F25+F31</f>
        <v>-5753.9419829964027</v>
      </c>
      <c r="G37" s="25">
        <f>G11+G18+G25+G31</f>
        <v>-6980.5327099999986</v>
      </c>
      <c r="H37" s="25">
        <f t="shared" ref="H37:N37" si="6">H11+H18+H25+H31</f>
        <v>-3853.5732600000001</v>
      </c>
      <c r="I37" s="25">
        <f>I11+I18+I25+I31</f>
        <v>-4338.7907323600002</v>
      </c>
      <c r="J37" s="25">
        <f>J11+J18+J25+J31</f>
        <v>-3623.9961800000001</v>
      </c>
      <c r="K37" s="25">
        <f t="shared" si="6"/>
        <v>-3901.2244000000001</v>
      </c>
      <c r="L37" s="25">
        <f t="shared" si="6"/>
        <v>-5583.83367</v>
      </c>
      <c r="M37" s="25">
        <f t="shared" si="6"/>
        <v>-4720.3646699999999</v>
      </c>
      <c r="N37" s="26">
        <f t="shared" si="6"/>
        <v>-4788.8288700000003</v>
      </c>
    </row>
    <row r="38" spans="1:14" ht="13.8" thickBot="1">
      <c r="A38" s="8"/>
      <c r="B38" s="7"/>
      <c r="C38" s="1" t="s">
        <v>1</v>
      </c>
      <c r="D38" s="124">
        <v>-10862.346272577262</v>
      </c>
      <c r="E38" s="22">
        <v>-10587.811879347417</v>
      </c>
      <c r="F38" s="22">
        <f>F12+F19</f>
        <v>-9555.094684668722</v>
      </c>
      <c r="G38" s="22">
        <f>G12+G19</f>
        <v>-9633.279105399999</v>
      </c>
      <c r="H38" s="22">
        <f t="shared" ref="H38:N38" si="7">H12+H19</f>
        <v>-10282.19635785</v>
      </c>
      <c r="I38" s="22">
        <f>I12+I19</f>
        <v>-10534.3974595</v>
      </c>
      <c r="J38" s="22">
        <f>J12+J19</f>
        <v>-10291.449006325</v>
      </c>
      <c r="K38" s="22">
        <f t="shared" si="7"/>
        <v>-10053.130861100002</v>
      </c>
      <c r="L38" s="22">
        <f t="shared" si="7"/>
        <v>-9718.7623763999982</v>
      </c>
      <c r="M38" s="22">
        <f t="shared" si="7"/>
        <v>-9159.0095684000007</v>
      </c>
      <c r="N38" s="27">
        <f t="shared" si="7"/>
        <v>-9226.0632530000003</v>
      </c>
    </row>
    <row r="39" spans="1:14" ht="13.8" thickTop="1">
      <c r="A39" s="8"/>
      <c r="B39" s="7"/>
      <c r="C39" s="17" t="s">
        <v>166</v>
      </c>
      <c r="D39" s="126">
        <v>614482.1543739381</v>
      </c>
      <c r="E39" s="32">
        <f>SUM(E35:E38)</f>
        <v>577749.68471795123</v>
      </c>
      <c r="F39" s="32">
        <f>SUM(F35:F38)</f>
        <v>532238.97203625843</v>
      </c>
      <c r="G39" s="32">
        <f>SUM(G35:G38)</f>
        <v>549923.07630358939</v>
      </c>
      <c r="H39" s="32">
        <f t="shared" ref="H39:N39" si="8">SUM(H35:H38)</f>
        <v>583611.50964147504</v>
      </c>
      <c r="I39" s="32">
        <f t="shared" si="8"/>
        <v>585277.00499971514</v>
      </c>
      <c r="J39" s="32">
        <f t="shared" si="8"/>
        <v>666153.93479867501</v>
      </c>
      <c r="K39" s="32">
        <f t="shared" si="8"/>
        <v>640978.47613890003</v>
      </c>
      <c r="L39" s="32">
        <f t="shared" si="8"/>
        <v>547738.18730360013</v>
      </c>
      <c r="M39" s="32">
        <f t="shared" si="8"/>
        <v>515988.29308159999</v>
      </c>
      <c r="N39" s="30">
        <f t="shared" si="8"/>
        <v>515605.48884700006</v>
      </c>
    </row>
    <row r="40" spans="1:14">
      <c r="A40" s="12"/>
      <c r="B40" s="12"/>
      <c r="C40" s="12"/>
      <c r="D40" s="122"/>
      <c r="E40" s="12"/>
      <c r="F40" s="12"/>
      <c r="G40" s="12"/>
      <c r="H40" s="12"/>
      <c r="I40" s="12"/>
      <c r="J40" s="12"/>
      <c r="K40" s="12"/>
      <c r="L40" s="12"/>
      <c r="M40" s="12"/>
      <c r="N40" s="13"/>
    </row>
    <row r="43" spans="1:14" ht="15.6">
      <c r="A43" s="154" t="s">
        <v>337</v>
      </c>
      <c r="B43" s="154"/>
      <c r="C43" s="154"/>
    </row>
    <row r="44" spans="1:14">
      <c r="A44" s="14" t="s">
        <v>329</v>
      </c>
    </row>
    <row r="45" spans="1:14">
      <c r="E45" s="18"/>
      <c r="F45" s="18"/>
      <c r="G45" s="18"/>
    </row>
    <row r="46" spans="1:14">
      <c r="A46" s="165" t="s">
        <v>197</v>
      </c>
      <c r="B46" s="166"/>
      <c r="C46" s="166"/>
      <c r="D46" s="165" t="s">
        <v>198</v>
      </c>
      <c r="E46" s="166"/>
      <c r="F46" s="166"/>
      <c r="G46" s="187"/>
      <c r="H46" s="186"/>
      <c r="I46" s="186"/>
      <c r="J46" s="186"/>
      <c r="K46" s="186"/>
      <c r="L46" s="186"/>
      <c r="M46" s="186"/>
      <c r="N46" s="188"/>
    </row>
    <row r="47" spans="1:14">
      <c r="A47" s="166"/>
      <c r="B47" s="166"/>
      <c r="C47" s="166"/>
      <c r="D47" s="170">
        <v>2012</v>
      </c>
      <c r="E47" s="170">
        <v>2011</v>
      </c>
      <c r="F47" s="170">
        <f t="shared" ref="F47" si="9">G47+1</f>
        <v>2010</v>
      </c>
      <c r="G47" s="170">
        <f t="shared" ref="G47" si="10">H47+1</f>
        <v>2009</v>
      </c>
      <c r="H47" s="170">
        <f t="shared" ref="H47" si="11">I47+1</f>
        <v>2008</v>
      </c>
      <c r="I47" s="170">
        <f t="shared" ref="I47" si="12">J47+1</f>
        <v>2007</v>
      </c>
      <c r="J47" s="170">
        <f t="shared" ref="J47" si="13">K47+1</f>
        <v>2006</v>
      </c>
      <c r="K47" s="170">
        <f t="shared" ref="K47" si="14">L47+1</f>
        <v>2005</v>
      </c>
      <c r="L47" s="170">
        <f t="shared" ref="L47" si="15">M47+1</f>
        <v>2004</v>
      </c>
      <c r="M47" s="170">
        <f t="shared" ref="M47" si="16">N47+1</f>
        <v>2003</v>
      </c>
      <c r="N47" s="173">
        <v>2002</v>
      </c>
    </row>
    <row r="48" spans="1:14">
      <c r="A48" s="8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9"/>
    </row>
    <row r="49" spans="1:14">
      <c r="A49" s="15" t="s">
        <v>217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9"/>
    </row>
    <row r="50" spans="1:14">
      <c r="A50" s="8"/>
      <c r="B50" s="121" t="s">
        <v>218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9"/>
    </row>
    <row r="51" spans="1:14">
      <c r="A51" s="8"/>
      <c r="B51" s="121"/>
      <c r="C51" s="16" t="s">
        <v>219</v>
      </c>
      <c r="D51" s="59">
        <v>257504.5620777063</v>
      </c>
      <c r="E51" s="59">
        <v>238263.39089580564</v>
      </c>
      <c r="F51" s="59">
        <v>209241.75299073732</v>
      </c>
      <c r="G51" s="59">
        <v>212281.80181660914</v>
      </c>
      <c r="H51" s="59">
        <v>228548.80765059896</v>
      </c>
      <c r="I51" s="59">
        <v>233035.46672901232</v>
      </c>
      <c r="J51" s="59">
        <v>235063.81140876119</v>
      </c>
      <c r="K51" s="59">
        <v>225665.53290855492</v>
      </c>
      <c r="L51" s="59">
        <v>196592.86705403903</v>
      </c>
      <c r="M51" s="59">
        <v>182896.93390040816</v>
      </c>
      <c r="N51" s="62">
        <v>186664.26966601561</v>
      </c>
    </row>
    <row r="52" spans="1:14">
      <c r="A52" s="8"/>
      <c r="B52" s="121"/>
      <c r="C52" s="16" t="s">
        <v>220</v>
      </c>
      <c r="D52" s="59">
        <v>-38068.907486593023</v>
      </c>
      <c r="E52" s="59">
        <v>-39682.264065513955</v>
      </c>
      <c r="F52" s="59">
        <v>-33219.862001446068</v>
      </c>
      <c r="G52" s="59">
        <v>-29297.583725347999</v>
      </c>
      <c r="H52" s="59">
        <v>-31017.522266413493</v>
      </c>
      <c r="I52" s="59">
        <v>-32433.377711669014</v>
      </c>
      <c r="J52" s="28"/>
      <c r="K52" s="28"/>
      <c r="L52" s="28"/>
      <c r="M52" s="28"/>
      <c r="N52" s="29"/>
    </row>
    <row r="53" spans="1:14">
      <c r="A53" s="8"/>
      <c r="B53" s="121"/>
      <c r="C53" s="16" t="s">
        <v>221</v>
      </c>
      <c r="D53" s="59">
        <v>-3027.4285545817279</v>
      </c>
      <c r="E53" s="59">
        <v>-2867.9313475327303</v>
      </c>
      <c r="F53" s="59">
        <v>-3430.9648833709925</v>
      </c>
      <c r="G53" s="59">
        <v>-4285.4844318792848</v>
      </c>
      <c r="H53" s="59">
        <v>-2261.2102388284802</v>
      </c>
      <c r="I53" s="59">
        <v>-2483.176382210449</v>
      </c>
      <c r="J53" s="59">
        <v>-1950.372043772943</v>
      </c>
      <c r="K53" s="59">
        <v>-2689.9559113473997</v>
      </c>
      <c r="L53" s="59">
        <v>-3694.5849909815342</v>
      </c>
      <c r="M53" s="59">
        <v>-3114.1919906490357</v>
      </c>
      <c r="N53" s="62">
        <v>-2984.0424938948659</v>
      </c>
    </row>
    <row r="54" spans="1:14" ht="13.8" thickBot="1">
      <c r="A54" s="8"/>
      <c r="B54" s="121"/>
      <c r="C54" s="1" t="s">
        <v>222</v>
      </c>
      <c r="D54" s="60">
        <v>-4451.5476036467562</v>
      </c>
      <c r="E54" s="60">
        <v>-4188.1771808940166</v>
      </c>
      <c r="F54" s="60">
        <v>-4778.5018833266668</v>
      </c>
      <c r="G54" s="60">
        <v>-3661.9310013153649</v>
      </c>
      <c r="H54" s="60">
        <v>-3961.6762394161651</v>
      </c>
      <c r="I54" s="60">
        <v>-4054.8966420609663</v>
      </c>
      <c r="J54" s="60">
        <v>-4049.0199603562619</v>
      </c>
      <c r="K54" s="60">
        <v>-3961.4196428417004</v>
      </c>
      <c r="L54" s="60">
        <v>-3853.1856418316866</v>
      </c>
      <c r="M54" s="60">
        <v>-3593.6362323193912</v>
      </c>
      <c r="N54" s="63">
        <v>-3672.562963611073</v>
      </c>
    </row>
    <row r="55" spans="1:14" ht="13.8" thickTop="1">
      <c r="A55" s="8"/>
      <c r="B55" s="121"/>
      <c r="C55" s="17" t="s">
        <v>189</v>
      </c>
      <c r="D55" s="126">
        <v>211956.67843288477</v>
      </c>
      <c r="E55" s="126">
        <f t="shared" ref="E55:I55" si="17">E54+E53+E52+E51</f>
        <v>191525.01830186494</v>
      </c>
      <c r="F55" s="126">
        <f t="shared" si="17"/>
        <v>167812.4242225936</v>
      </c>
      <c r="G55" s="126">
        <f t="shared" si="17"/>
        <v>175036.8026580665</v>
      </c>
      <c r="H55" s="126">
        <f t="shared" si="17"/>
        <v>191308.39890594082</v>
      </c>
      <c r="I55" s="126">
        <f t="shared" si="17"/>
        <v>194064.01599307189</v>
      </c>
      <c r="J55" s="126">
        <f>J54+J53+J51</f>
        <v>229064.41940463198</v>
      </c>
      <c r="K55" s="126">
        <f>K54+K53+K51</f>
        <v>219014.1573543658</v>
      </c>
      <c r="L55" s="126">
        <f>L54+L53+L51</f>
        <v>189045.09642122581</v>
      </c>
      <c r="M55" s="126">
        <f>M54+M53+M51</f>
        <v>176189.10567743971</v>
      </c>
      <c r="N55" s="30">
        <f>N54+N53+N51</f>
        <v>180007.66420850967</v>
      </c>
    </row>
    <row r="56" spans="1:14">
      <c r="A56" s="8"/>
      <c r="B56" s="121"/>
      <c r="C56" s="17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26"/>
    </row>
    <row r="57" spans="1:14">
      <c r="A57" s="8"/>
      <c r="B57" s="121" t="s">
        <v>223</v>
      </c>
      <c r="C57" s="17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26"/>
    </row>
    <row r="58" spans="1:14">
      <c r="A58" s="8"/>
      <c r="B58" s="121"/>
      <c r="C58" s="16" t="s">
        <v>219</v>
      </c>
      <c r="D58" s="59">
        <v>369254.75768639706</v>
      </c>
      <c r="E58" s="59">
        <v>365825.18497715011</v>
      </c>
      <c r="F58" s="59">
        <v>339227.91461584734</v>
      </c>
      <c r="G58" s="59">
        <v>344593.75857151049</v>
      </c>
      <c r="H58" s="59">
        <v>362775.8613659048</v>
      </c>
      <c r="I58" s="59">
        <v>368858.09832969069</v>
      </c>
      <c r="J58" s="59">
        <v>357401.30163123872</v>
      </c>
      <c r="K58" s="59">
        <v>347964.0437314451</v>
      </c>
      <c r="L58" s="59">
        <v>294077.03927596105</v>
      </c>
      <c r="M58" s="59">
        <v>278768.33743959182</v>
      </c>
      <c r="N58" s="62">
        <v>278362.04112398438</v>
      </c>
    </row>
    <row r="59" spans="1:14">
      <c r="A59" s="8"/>
      <c r="B59" s="121"/>
      <c r="C59" s="16" t="s">
        <v>220</v>
      </c>
      <c r="D59" s="59">
        <v>-54924.637914414205</v>
      </c>
      <c r="E59" s="59">
        <v>-61272.61638671808</v>
      </c>
      <c r="F59" s="59">
        <v>-53534.93618303485</v>
      </c>
      <c r="G59" s="59">
        <v>-48020.689135262801</v>
      </c>
      <c r="H59" s="59">
        <v>-49436.176117465271</v>
      </c>
      <c r="I59" s="59">
        <v>-51005.115465429648</v>
      </c>
      <c r="J59" s="28"/>
      <c r="K59" s="28"/>
      <c r="L59" s="28"/>
      <c r="M59" s="28"/>
      <c r="N59" s="29"/>
    </row>
    <row r="60" spans="1:14">
      <c r="A60" s="8"/>
      <c r="B60" s="121"/>
      <c r="C60" s="16" t="s">
        <v>221</v>
      </c>
      <c r="D60" s="59">
        <v>-2220.8843028384954</v>
      </c>
      <c r="E60" s="59">
        <v>-2371.4607400631289</v>
      </c>
      <c r="F60" s="59">
        <v>-1109.6152396254099</v>
      </c>
      <c r="G60" s="59">
        <v>-1347.8913981207147</v>
      </c>
      <c r="H60" s="59">
        <v>-719.56355285152006</v>
      </c>
      <c r="I60" s="59">
        <v>-873.26368014955096</v>
      </c>
      <c r="J60" s="59">
        <v>-646.66058622705714</v>
      </c>
      <c r="K60" s="59">
        <v>-492.7180386526</v>
      </c>
      <c r="L60" s="59">
        <v>-1005.2033090184657</v>
      </c>
      <c r="M60" s="59">
        <v>-542.10092935096429</v>
      </c>
      <c r="N60" s="62">
        <v>-639.26664610513421</v>
      </c>
    </row>
    <row r="61" spans="1:14" ht="13.8" thickBot="1">
      <c r="A61" s="8"/>
      <c r="B61" s="121"/>
      <c r="C61" s="1" t="s">
        <v>222</v>
      </c>
      <c r="D61" s="60">
        <v>-6410.7986689305053</v>
      </c>
      <c r="E61" s="60">
        <v>-6363.2647084534028</v>
      </c>
      <c r="F61" s="60">
        <v>-4776.5928013420562</v>
      </c>
      <c r="G61" s="60">
        <v>-5971.3481040846345</v>
      </c>
      <c r="H61" s="60">
        <v>-6320.5201184338348</v>
      </c>
      <c r="I61" s="60">
        <v>-6479.5008174390341</v>
      </c>
      <c r="J61" s="60">
        <v>-6242.4290459687381</v>
      </c>
      <c r="K61" s="60">
        <v>-6091.7112182583014</v>
      </c>
      <c r="L61" s="60">
        <v>-5865.5767345683116</v>
      </c>
      <c r="M61" s="60">
        <v>-5565.3733360806091</v>
      </c>
      <c r="N61" s="63">
        <v>-5553.5002893889268</v>
      </c>
    </row>
    <row r="62" spans="1:14" ht="13.8" thickTop="1">
      <c r="A62" s="8"/>
      <c r="B62" s="121"/>
      <c r="C62" s="17" t="s">
        <v>189</v>
      </c>
      <c r="D62" s="126">
        <v>305698.43680021388</v>
      </c>
      <c r="E62" s="126">
        <f t="shared" ref="E62:I62" si="18">E61+E60+E59+E58</f>
        <v>295817.84314191551</v>
      </c>
      <c r="F62" s="126">
        <f t="shared" si="18"/>
        <v>279806.77039184503</v>
      </c>
      <c r="G62" s="126">
        <f t="shared" si="18"/>
        <v>289253.82993404235</v>
      </c>
      <c r="H62" s="126">
        <f t="shared" si="18"/>
        <v>306299.60157715419</v>
      </c>
      <c r="I62" s="126">
        <f t="shared" si="18"/>
        <v>310500.21836667246</v>
      </c>
      <c r="J62" s="126">
        <f>J61+J60+J58</f>
        <v>350512.21199904295</v>
      </c>
      <c r="K62" s="126">
        <f>K61+K60+K58</f>
        <v>341379.61447453417</v>
      </c>
      <c r="L62" s="126">
        <f>L61+L60+L58</f>
        <v>287206.25923237426</v>
      </c>
      <c r="M62" s="126">
        <f>M61+M60+M58</f>
        <v>272660.86317416024</v>
      </c>
      <c r="N62" s="30">
        <f>N61+N60+N58</f>
        <v>272169.27418849029</v>
      </c>
    </row>
    <row r="63" spans="1:14">
      <c r="A63" s="8"/>
      <c r="B63" s="121"/>
      <c r="C63" s="1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26"/>
    </row>
    <row r="64" spans="1:14">
      <c r="A64" s="8"/>
      <c r="B64" s="121" t="s">
        <v>224</v>
      </c>
      <c r="C64" s="1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26"/>
    </row>
    <row r="65" spans="1:14">
      <c r="A65" s="8"/>
      <c r="B65" s="121"/>
      <c r="C65" s="16" t="s">
        <v>219</v>
      </c>
      <c r="D65" s="59">
        <v>50862.40473624428</v>
      </c>
      <c r="E65" s="59">
        <v>47989.49526210301</v>
      </c>
      <c r="F65" s="59">
        <v>51869.114477712625</v>
      </c>
      <c r="G65" s="59">
        <v>48816.896255264852</v>
      </c>
      <c r="H65" s="59">
        <v>49528.052685418676</v>
      </c>
      <c r="I65" s="59">
        <v>46090.130590169902</v>
      </c>
      <c r="J65" s="59">
        <v>41932.582374999998</v>
      </c>
      <c r="K65" s="59">
        <v>38810.466840000001</v>
      </c>
      <c r="L65" s="59">
        <v>33464.208760000001</v>
      </c>
      <c r="M65" s="59">
        <v>32112.556980000001</v>
      </c>
      <c r="N65" s="62">
        <v>31704.509319999997</v>
      </c>
    </row>
    <row r="66" spans="1:14">
      <c r="A66" s="8"/>
      <c r="B66" s="121"/>
      <c r="C66" s="16" t="s">
        <v>220</v>
      </c>
      <c r="D66" s="59">
        <v>-7627.3474460854495</v>
      </c>
      <c r="E66" s="59">
        <v>-8107.2695461040012</v>
      </c>
      <c r="F66" s="59">
        <v>-8722.2974804097812</v>
      </c>
      <c r="G66" s="59">
        <v>-6840.8002376593977</v>
      </c>
      <c r="H66" s="59">
        <v>-6802.5855904542932</v>
      </c>
      <c r="I66" s="59">
        <v>-6481.0583696166677</v>
      </c>
      <c r="J66" s="28"/>
      <c r="K66" s="28"/>
      <c r="L66" s="28"/>
      <c r="M66" s="28"/>
      <c r="N66" s="29"/>
    </row>
    <row r="67" spans="1:14" ht="13.8" thickBot="1">
      <c r="A67" s="8"/>
      <c r="B67" s="121"/>
      <c r="C67" s="16" t="s">
        <v>221</v>
      </c>
      <c r="D67" s="60">
        <v>-682.98022531088782</v>
      </c>
      <c r="E67" s="60">
        <v>-633.04914731306371</v>
      </c>
      <c r="F67" s="60">
        <v>-563.65246999999999</v>
      </c>
      <c r="G67" s="60">
        <v>-683.14422999999999</v>
      </c>
      <c r="H67" s="60">
        <v>-476.89412620399997</v>
      </c>
      <c r="I67" s="60">
        <v>-518.01557000000003</v>
      </c>
      <c r="J67" s="60">
        <v>-503.42363999999998</v>
      </c>
      <c r="K67" s="60">
        <v>-403.38391000000001</v>
      </c>
      <c r="L67" s="60">
        <v>-571.05623000000003</v>
      </c>
      <c r="M67" s="60">
        <v>-584.51226999999994</v>
      </c>
      <c r="N67" s="63">
        <v>-523.21742000000006</v>
      </c>
    </row>
    <row r="68" spans="1:14" ht="13.8" thickTop="1">
      <c r="A68" s="8"/>
      <c r="B68" s="121"/>
      <c r="C68" s="16" t="s">
        <v>189</v>
      </c>
      <c r="D68" s="126">
        <v>42552.077064847945</v>
      </c>
      <c r="E68" s="126">
        <f t="shared" ref="E68:I68" si="19">E65+E66+E67</f>
        <v>39249.176568685951</v>
      </c>
      <c r="F68" s="126">
        <f t="shared" si="19"/>
        <v>42583.164527302841</v>
      </c>
      <c r="G68" s="126">
        <f t="shared" si="19"/>
        <v>41292.951787605452</v>
      </c>
      <c r="H68" s="126">
        <f t="shared" si="19"/>
        <v>42248.572968760382</v>
      </c>
      <c r="I68" s="126">
        <f t="shared" si="19"/>
        <v>39091.056650553233</v>
      </c>
      <c r="J68" s="126">
        <f>J65+J67</f>
        <v>41429.158734999997</v>
      </c>
      <c r="K68" s="126">
        <f>K65+K67</f>
        <v>38407.082930000004</v>
      </c>
      <c r="L68" s="126">
        <f>L65+L67</f>
        <v>32893.152529999999</v>
      </c>
      <c r="M68" s="126">
        <f>M65+M67</f>
        <v>31528.044710000002</v>
      </c>
      <c r="N68" s="30">
        <f>N65+N67</f>
        <v>31181.291899999997</v>
      </c>
    </row>
    <row r="69" spans="1:14">
      <c r="A69" s="8"/>
      <c r="B69" s="121"/>
      <c r="C69" s="121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26"/>
    </row>
    <row r="70" spans="1:14">
      <c r="A70" s="8"/>
      <c r="B70" s="121" t="s">
        <v>225</v>
      </c>
      <c r="C70" s="121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26"/>
    </row>
    <row r="71" spans="1:14">
      <c r="A71" s="8"/>
      <c r="B71" s="121"/>
      <c r="C71" s="16" t="s">
        <v>219</v>
      </c>
      <c r="D71" s="64">
        <v>64505.484992571444</v>
      </c>
      <c r="E71" s="64">
        <v>62257.241503541736</v>
      </c>
      <c r="F71" s="64">
        <v>51265.741078358231</v>
      </c>
      <c r="G71" s="64">
        <v>52308.960046354754</v>
      </c>
      <c r="H71" s="59">
        <v>51165.286581294611</v>
      </c>
      <c r="I71" s="59">
        <v>48867.198006877465</v>
      </c>
      <c r="J71" s="59">
        <v>45671.684570000005</v>
      </c>
      <c r="K71" s="59">
        <v>42492.787919999995</v>
      </c>
      <c r="L71" s="59">
        <v>38906.668259999999</v>
      </c>
      <c r="M71" s="59">
        <v>36089.839</v>
      </c>
      <c r="N71" s="62">
        <v>32889.560859999998</v>
      </c>
    </row>
    <row r="72" spans="1:14">
      <c r="A72" s="8"/>
      <c r="B72" s="121"/>
      <c r="C72" s="16" t="s">
        <v>220</v>
      </c>
      <c r="D72" s="64">
        <v>-9721.5666236354973</v>
      </c>
      <c r="E72" s="64">
        <v>-10490.037288813219</v>
      </c>
      <c r="F72" s="64">
        <v>-8579.4187938414252</v>
      </c>
      <c r="G72" s="64">
        <v>-7305.4554724797908</v>
      </c>
      <c r="H72" s="59">
        <v>-7014.4450495589354</v>
      </c>
      <c r="I72" s="59">
        <v>-6781.1489174599865</v>
      </c>
      <c r="J72" s="28"/>
      <c r="K72" s="28"/>
      <c r="L72" s="28"/>
      <c r="M72" s="28"/>
      <c r="N72" s="29"/>
    </row>
    <row r="73" spans="1:14" ht="13.8" thickBot="1">
      <c r="A73" s="8"/>
      <c r="B73" s="121"/>
      <c r="C73" s="16" t="s">
        <v>221</v>
      </c>
      <c r="D73" s="60">
        <v>-508.95629294433536</v>
      </c>
      <c r="E73" s="60">
        <v>-609.55750924390179</v>
      </c>
      <c r="F73" s="60">
        <v>-649.7093900000001</v>
      </c>
      <c r="G73" s="60">
        <v>-664.01265000000001</v>
      </c>
      <c r="H73" s="60">
        <v>-395.90534211599999</v>
      </c>
      <c r="I73" s="60">
        <v>-464.33509999999995</v>
      </c>
      <c r="J73" s="60">
        <v>-523.53990999999996</v>
      </c>
      <c r="K73" s="60">
        <v>-315.16654</v>
      </c>
      <c r="L73" s="60">
        <v>-312.98914000000002</v>
      </c>
      <c r="M73" s="60">
        <v>-479.55948000000001</v>
      </c>
      <c r="N73" s="63">
        <v>-642.30230999999992</v>
      </c>
    </row>
    <row r="74" spans="1:14" ht="13.8" thickTop="1">
      <c r="A74" s="8"/>
      <c r="B74" s="121"/>
      <c r="C74" s="16" t="s">
        <v>189</v>
      </c>
      <c r="D74" s="126">
        <v>54274.962075991614</v>
      </c>
      <c r="E74" s="126">
        <f t="shared" ref="E74:I74" si="20">E71+E72+E73</f>
        <v>51157.646705484614</v>
      </c>
      <c r="F74" s="126">
        <f t="shared" si="20"/>
        <v>42036.612894516802</v>
      </c>
      <c r="G74" s="126">
        <f t="shared" si="20"/>
        <v>44339.491923874964</v>
      </c>
      <c r="H74" s="126">
        <f t="shared" si="20"/>
        <v>43754.936189619679</v>
      </c>
      <c r="I74" s="126">
        <f t="shared" si="20"/>
        <v>41621.713989417483</v>
      </c>
      <c r="J74" s="126">
        <f>J71+J73</f>
        <v>45148.144660000005</v>
      </c>
      <c r="K74" s="126">
        <f>K71+K73</f>
        <v>42177.621379999997</v>
      </c>
      <c r="L74" s="126">
        <f>L71+L73</f>
        <v>38593.679120000001</v>
      </c>
      <c r="M74" s="126">
        <f>M71+M73</f>
        <v>35610.279519999996</v>
      </c>
      <c r="N74" s="30">
        <f>N71+N73</f>
        <v>32247.258549999999</v>
      </c>
    </row>
    <row r="75" spans="1:14">
      <c r="A75" s="8"/>
      <c r="B75" s="121"/>
      <c r="C75" s="121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26"/>
    </row>
    <row r="76" spans="1:14">
      <c r="A76" s="8"/>
      <c r="B76" s="121" t="s">
        <v>226</v>
      </c>
      <c r="C76" s="121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26"/>
    </row>
    <row r="77" spans="1:14">
      <c r="A77" s="8"/>
      <c r="B77" s="121"/>
      <c r="C77" s="16" t="s">
        <v>219</v>
      </c>
      <c r="D77" s="123">
        <v>742127.20949291904</v>
      </c>
      <c r="E77" s="123">
        <v>714335.31263860071</v>
      </c>
      <c r="F77" s="123">
        <f>F51+F58+F65+F71</f>
        <v>651604.52316265565</v>
      </c>
      <c r="G77" s="123">
        <f t="shared" ref="G77:N77" si="21">G51+G58+G65+G71</f>
        <v>658001.41668973933</v>
      </c>
      <c r="H77" s="123">
        <f t="shared" si="21"/>
        <v>692018.00828321697</v>
      </c>
      <c r="I77" s="123">
        <f t="shared" si="21"/>
        <v>696850.89365575043</v>
      </c>
      <c r="J77" s="123">
        <f t="shared" si="21"/>
        <v>680069.37998500001</v>
      </c>
      <c r="K77" s="123">
        <f t="shared" si="21"/>
        <v>654932.83140000002</v>
      </c>
      <c r="L77" s="123">
        <f t="shared" si="21"/>
        <v>563040.78335000004</v>
      </c>
      <c r="M77" s="123">
        <f t="shared" si="21"/>
        <v>529867.66732000001</v>
      </c>
      <c r="N77" s="26">
        <f t="shared" si="21"/>
        <v>529620.38097000006</v>
      </c>
    </row>
    <row r="78" spans="1:14">
      <c r="A78" s="8"/>
      <c r="B78" s="121"/>
      <c r="C78" s="16" t="s">
        <v>220</v>
      </c>
      <c r="D78" s="123">
        <v>-110342.45947072818</v>
      </c>
      <c r="E78" s="123">
        <v>-119552.18728714927</v>
      </c>
      <c r="F78" s="123">
        <f>F52+F59+F66+F72</f>
        <v>-104056.51445873213</v>
      </c>
      <c r="G78" s="123">
        <f>G52+G59+G66+G72</f>
        <v>-91464.528570749986</v>
      </c>
      <c r="H78" s="123">
        <f>H52+H59+H66+H72</f>
        <v>-94270.72902389201</v>
      </c>
      <c r="I78" s="123">
        <f>I52+I59+I66+I72</f>
        <v>-96700.700464175316</v>
      </c>
      <c r="J78" s="123"/>
      <c r="K78" s="123"/>
      <c r="L78" s="123"/>
      <c r="M78" s="123"/>
      <c r="N78" s="26"/>
    </row>
    <row r="79" spans="1:14">
      <c r="A79" s="8"/>
      <c r="B79" s="121"/>
      <c r="C79" s="16" t="s">
        <v>221</v>
      </c>
      <c r="D79" s="125">
        <v>-6440.2493756754475</v>
      </c>
      <c r="E79" s="125">
        <v>-6445.6287541528236</v>
      </c>
      <c r="F79" s="125">
        <f>F53+F60+F67+F73</f>
        <v>-5753.9419829964027</v>
      </c>
      <c r="G79" s="125">
        <f>G53+G60+G67+G73</f>
        <v>-6980.5327099999986</v>
      </c>
      <c r="H79" s="125">
        <f t="shared" ref="H79" si="22">H53+H60+H67+H73</f>
        <v>-3853.5732600000001</v>
      </c>
      <c r="I79" s="125">
        <f>I53+I60+I67+I73</f>
        <v>-4338.7907323600002</v>
      </c>
      <c r="J79" s="125">
        <f>J53+J60+J67+J73</f>
        <v>-3623.9961800000001</v>
      </c>
      <c r="K79" s="125">
        <f t="shared" ref="K79:N79" si="23">K53+K60+K67+K73</f>
        <v>-3901.2244000000001</v>
      </c>
      <c r="L79" s="125">
        <f t="shared" si="23"/>
        <v>-5583.83367</v>
      </c>
      <c r="M79" s="125">
        <f t="shared" si="23"/>
        <v>-4720.3646699999999</v>
      </c>
      <c r="N79" s="26">
        <f t="shared" si="23"/>
        <v>-4788.8288700000003</v>
      </c>
    </row>
    <row r="80" spans="1:14" ht="13.8" thickBot="1">
      <c r="A80" s="8"/>
      <c r="B80" s="121"/>
      <c r="C80" s="1" t="s">
        <v>222</v>
      </c>
      <c r="D80" s="124">
        <v>-10862.346272577262</v>
      </c>
      <c r="E80" s="124">
        <v>-10587.811879347417</v>
      </c>
      <c r="F80" s="124">
        <f>F54+F61</f>
        <v>-9555.094684668722</v>
      </c>
      <c r="G80" s="124">
        <f>G54+G61</f>
        <v>-9633.279105399999</v>
      </c>
      <c r="H80" s="124">
        <f t="shared" ref="H80" si="24">H54+H61</f>
        <v>-10282.19635785</v>
      </c>
      <c r="I80" s="124">
        <f>I54+I61</f>
        <v>-10534.3974595</v>
      </c>
      <c r="J80" s="124">
        <f>J54+J61</f>
        <v>-10291.449006325</v>
      </c>
      <c r="K80" s="124">
        <f t="shared" ref="K80:N80" si="25">K54+K61</f>
        <v>-10053.130861100002</v>
      </c>
      <c r="L80" s="124">
        <f t="shared" si="25"/>
        <v>-9718.7623763999982</v>
      </c>
      <c r="M80" s="124">
        <f t="shared" si="25"/>
        <v>-9159.0095684000007</v>
      </c>
      <c r="N80" s="27">
        <f t="shared" si="25"/>
        <v>-9226.0632530000003</v>
      </c>
    </row>
    <row r="81" spans="1:14" ht="13.8" thickTop="1">
      <c r="A81" s="8"/>
      <c r="B81" s="121"/>
      <c r="C81" s="17" t="s">
        <v>189</v>
      </c>
      <c r="D81" s="126">
        <v>614482.1543739381</v>
      </c>
      <c r="E81" s="126">
        <f>SUM(E77:E80)</f>
        <v>577749.68471795123</v>
      </c>
      <c r="F81" s="126">
        <f>SUM(F77:F80)</f>
        <v>532238.97203625843</v>
      </c>
      <c r="G81" s="126">
        <f>SUM(G77:G80)</f>
        <v>549923.07630358939</v>
      </c>
      <c r="H81" s="126">
        <f t="shared" ref="H81:N81" si="26">SUM(H77:H80)</f>
        <v>583611.50964147504</v>
      </c>
      <c r="I81" s="126">
        <f t="shared" si="26"/>
        <v>585277.00499971514</v>
      </c>
      <c r="J81" s="126">
        <f t="shared" si="26"/>
        <v>666153.93479867501</v>
      </c>
      <c r="K81" s="126">
        <f t="shared" si="26"/>
        <v>640978.47613890003</v>
      </c>
      <c r="L81" s="126">
        <f t="shared" si="26"/>
        <v>547738.18730360013</v>
      </c>
      <c r="M81" s="126">
        <f t="shared" si="26"/>
        <v>515988.29308159999</v>
      </c>
      <c r="N81" s="30">
        <f t="shared" si="26"/>
        <v>515605.48884700006</v>
      </c>
    </row>
    <row r="82" spans="1:14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3"/>
    </row>
  </sheetData>
  <customSheetViews>
    <customSheetView guid="{983DF4B0-6405-4972-98DD-0842688C8AF6}" scale="85" showPageBreaks="1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N4"/>
    <mergeCell ref="G46:N4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pageSetUpPr fitToPage="1"/>
  </sheetPr>
  <dimension ref="A1:P107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94.33203125" style="14" customWidth="1"/>
    <col min="4" max="4" width="20.6640625" style="14" customWidth="1"/>
    <col min="5" max="5" width="23.44140625" style="14" customWidth="1"/>
    <col min="6" max="6" width="16" style="14" customWidth="1"/>
    <col min="7" max="14" width="15.77734375" style="14" customWidth="1"/>
    <col min="15" max="16384" width="9.33203125" style="14"/>
  </cols>
  <sheetData>
    <row r="1" spans="1:14" ht="15.6">
      <c r="A1" s="154" t="s">
        <v>339</v>
      </c>
      <c r="B1" s="154"/>
      <c r="C1" s="154"/>
    </row>
    <row r="2" spans="1:14">
      <c r="A2" s="155" t="s">
        <v>332</v>
      </c>
      <c r="B2" s="155"/>
      <c r="C2" s="155"/>
    </row>
    <row r="3" spans="1:14">
      <c r="A3" s="155"/>
      <c r="B3" s="155"/>
      <c r="C3" s="155"/>
    </row>
    <row r="4" spans="1:14">
      <c r="A4" s="165" t="s">
        <v>183</v>
      </c>
      <c r="B4" s="166"/>
      <c r="C4" s="166"/>
      <c r="D4" s="165" t="s">
        <v>68</v>
      </c>
      <c r="E4" s="166"/>
      <c r="F4" s="166"/>
      <c r="G4" s="169"/>
      <c r="H4" s="175"/>
      <c r="I4" s="175"/>
      <c r="J4" s="175"/>
      <c r="K4" s="175"/>
      <c r="L4" s="175"/>
      <c r="M4" s="175"/>
      <c r="N4" s="176"/>
    </row>
    <row r="5" spans="1:14">
      <c r="A5" s="167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>
      <c r="A7" s="15" t="s">
        <v>84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>
      <c r="A8" s="8"/>
      <c r="B8" s="1" t="s">
        <v>7</v>
      </c>
      <c r="C8" s="7"/>
      <c r="D8" s="28"/>
      <c r="E8" s="28"/>
      <c r="F8" s="28"/>
      <c r="G8" s="28"/>
      <c r="H8" s="28"/>
      <c r="I8" s="28"/>
      <c r="J8" s="59">
        <v>98957.414489999996</v>
      </c>
      <c r="K8" s="59">
        <v>98270.046040000001</v>
      </c>
      <c r="L8" s="59">
        <v>96464.143819999998</v>
      </c>
      <c r="M8" s="59">
        <v>95128.212829999989</v>
      </c>
      <c r="N8" s="62">
        <v>93189.654580000017</v>
      </c>
    </row>
    <row r="9" spans="1:14">
      <c r="A9" s="8"/>
      <c r="B9" s="46" t="s">
        <v>169</v>
      </c>
      <c r="C9" s="42"/>
      <c r="D9" s="28"/>
      <c r="E9" s="28"/>
      <c r="F9" s="28"/>
      <c r="G9" s="28"/>
      <c r="H9" s="28"/>
      <c r="I9" s="28"/>
      <c r="J9" s="59">
        <v>94945.088999999993</v>
      </c>
      <c r="K9" s="59">
        <v>102000.925</v>
      </c>
      <c r="L9" s="59">
        <v>109920.43000000002</v>
      </c>
      <c r="M9" s="59">
        <v>100001.40800000001</v>
      </c>
      <c r="N9" s="62">
        <v>88298.144120000012</v>
      </c>
    </row>
    <row r="10" spans="1:14" ht="13.8" thickBot="1">
      <c r="A10" s="8"/>
      <c r="B10" s="46" t="s">
        <v>161</v>
      </c>
      <c r="C10" s="42"/>
      <c r="D10" s="34"/>
      <c r="E10" s="34"/>
      <c r="F10" s="34"/>
      <c r="G10" s="34"/>
      <c r="H10" s="60">
        <v>106.17989000000023</v>
      </c>
      <c r="I10" s="60">
        <v>2284.2832300000009</v>
      </c>
      <c r="J10" s="34"/>
      <c r="K10" s="34"/>
      <c r="L10" s="34"/>
      <c r="M10" s="34"/>
      <c r="N10" s="35"/>
    </row>
    <row r="11" spans="1:14" ht="13.8" thickTop="1">
      <c r="A11" s="8"/>
      <c r="B11" s="47" t="s">
        <v>168</v>
      </c>
      <c r="C11" s="42"/>
      <c r="D11" s="32"/>
      <c r="E11" s="32"/>
      <c r="F11" s="32"/>
      <c r="G11" s="32"/>
      <c r="H11" s="32"/>
      <c r="I11" s="32"/>
      <c r="J11" s="32">
        <f>J8-J9</f>
        <v>4012.3254900000029</v>
      </c>
      <c r="K11" s="32">
        <f>K8-K9</f>
        <v>-3730.8789600000018</v>
      </c>
      <c r="L11" s="32">
        <f>L8-L9</f>
        <v>-13456.286180000025</v>
      </c>
      <c r="M11" s="32">
        <f>M8-M9</f>
        <v>-4873.1951700000209</v>
      </c>
      <c r="N11" s="30">
        <f>N8-N9</f>
        <v>4891.510460000005</v>
      </c>
    </row>
    <row r="12" spans="1:14">
      <c r="A12" s="8"/>
      <c r="B12" s="42"/>
      <c r="C12" s="4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>
      <c r="A13" s="15" t="s">
        <v>89</v>
      </c>
      <c r="B13" s="48"/>
      <c r="C13" s="4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>
      <c r="A14" s="15"/>
      <c r="B14" s="48" t="s">
        <v>170</v>
      </c>
      <c r="C14" s="4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14">
      <c r="A15" s="8"/>
      <c r="B15" s="42"/>
      <c r="C15" s="42" t="s">
        <v>8</v>
      </c>
      <c r="D15" s="59">
        <v>-97322.253547852451</v>
      </c>
      <c r="E15" s="59">
        <v>-91196.975358639174</v>
      </c>
      <c r="F15" s="59">
        <v>-87025.679348502628</v>
      </c>
      <c r="G15" s="59">
        <v>-83378.588501128746</v>
      </c>
      <c r="H15" s="59">
        <v>-87118.830948170304</v>
      </c>
      <c r="I15" s="59">
        <v>-73889.707469999994</v>
      </c>
      <c r="J15" s="59">
        <v>-69737.630080000672</v>
      </c>
      <c r="K15" s="59">
        <v>-54868.561260003247</v>
      </c>
      <c r="L15" s="59">
        <v>-38359.179880000003</v>
      </c>
      <c r="M15" s="59">
        <v>-33174.434579999994</v>
      </c>
      <c r="N15" s="62">
        <v>-33766.860370000009</v>
      </c>
    </row>
    <row r="16" spans="1:14">
      <c r="A16" s="8"/>
      <c r="B16" s="42"/>
      <c r="C16" s="42" t="s">
        <v>10</v>
      </c>
      <c r="D16" s="59">
        <v>-138256.81082784242</v>
      </c>
      <c r="E16" s="59">
        <v>-138036.48900334354</v>
      </c>
      <c r="F16" s="59">
        <v>-130333.5556475315</v>
      </c>
      <c r="G16" s="59">
        <v>-136174.70950950938</v>
      </c>
      <c r="H16" s="59">
        <v>-139424.69938426727</v>
      </c>
      <c r="I16" s="59">
        <v>-125974.49539</v>
      </c>
      <c r="J16" s="59">
        <v>-124483.36439</v>
      </c>
      <c r="K16" s="59">
        <v>-117813.70361000001</v>
      </c>
      <c r="L16" s="59">
        <v>-114602.55548999998</v>
      </c>
      <c r="M16" s="59">
        <v>-103455.02938000002</v>
      </c>
      <c r="N16" s="62">
        <v>-109956.52939</v>
      </c>
    </row>
    <row r="17" spans="1:14" ht="13.8" thickBot="1">
      <c r="A17" s="8"/>
      <c r="B17" s="42"/>
      <c r="C17" s="42" t="s">
        <v>15</v>
      </c>
      <c r="D17" s="60">
        <v>-1346.4784000000002</v>
      </c>
      <c r="E17" s="60">
        <v>-1441.59791</v>
      </c>
      <c r="F17" s="60">
        <v>-1338.7582000000002</v>
      </c>
      <c r="G17" s="60">
        <v>-1968.3880600000002</v>
      </c>
      <c r="H17" s="60">
        <v>-1740.4521099999999</v>
      </c>
      <c r="I17" s="60">
        <v>-1255.8452</v>
      </c>
      <c r="J17" s="60">
        <v>-1253.8237999999999</v>
      </c>
      <c r="K17" s="60">
        <v>-2547.30719</v>
      </c>
      <c r="L17" s="60">
        <v>-969.05926999999997</v>
      </c>
      <c r="M17" s="60">
        <v>-1175.41821</v>
      </c>
      <c r="N17" s="63">
        <v>-1607.1986899999999</v>
      </c>
    </row>
    <row r="18" spans="1:14" ht="13.8" thickTop="1">
      <c r="A18" s="8"/>
      <c r="B18" s="42"/>
      <c r="C18" s="42" t="s">
        <v>4</v>
      </c>
      <c r="D18" s="32">
        <f>SUM(D15:D17)</f>
        <v>-236925.54277569486</v>
      </c>
      <c r="E18" s="32">
        <f>SUM(E15:E17)</f>
        <v>-230675.06227198272</v>
      </c>
      <c r="F18" s="32">
        <f>SUM(F15:F17)</f>
        <v>-218697.99319603413</v>
      </c>
      <c r="G18" s="32">
        <f>SUM(G15:G17)</f>
        <v>-221521.68607063813</v>
      </c>
      <c r="H18" s="32">
        <f t="shared" ref="H18:N18" si="1">SUM(H15:H17)</f>
        <v>-228283.98244243758</v>
      </c>
      <c r="I18" s="32">
        <f t="shared" si="1"/>
        <v>-201120.04806</v>
      </c>
      <c r="J18" s="32">
        <f t="shared" si="1"/>
        <v>-195474.81827000069</v>
      </c>
      <c r="K18" s="32">
        <f t="shared" si="1"/>
        <v>-175229.57206000327</v>
      </c>
      <c r="L18" s="32">
        <f t="shared" si="1"/>
        <v>-153930.79463999998</v>
      </c>
      <c r="M18" s="32">
        <f t="shared" si="1"/>
        <v>-137804.88217000003</v>
      </c>
      <c r="N18" s="30">
        <f t="shared" si="1"/>
        <v>-145330.58844999998</v>
      </c>
    </row>
    <row r="19" spans="1:14">
      <c r="A19" s="8"/>
      <c r="B19" s="42" t="s">
        <v>171</v>
      </c>
      <c r="C19" s="42"/>
      <c r="D19" s="25"/>
      <c r="E19" s="25"/>
      <c r="F19" s="25"/>
      <c r="G19" s="25"/>
      <c r="H19" s="76"/>
      <c r="I19" s="25"/>
      <c r="J19" s="25"/>
      <c r="K19" s="25"/>
      <c r="L19" s="25"/>
      <c r="M19" s="25"/>
      <c r="N19" s="26"/>
    </row>
    <row r="20" spans="1:14">
      <c r="A20" s="8"/>
      <c r="B20" s="42"/>
      <c r="C20" s="42" t="s">
        <v>11</v>
      </c>
      <c r="D20" s="59">
        <v>-9527.7451484894937</v>
      </c>
      <c r="E20" s="59">
        <v>-8488.475410963656</v>
      </c>
      <c r="F20" s="59">
        <v>-8681.5833330403766</v>
      </c>
      <c r="G20" s="59">
        <v>-7927.9158600000001</v>
      </c>
      <c r="H20" s="59">
        <v>-7044.1912699999993</v>
      </c>
      <c r="I20" s="59">
        <v>-7630.6220600000006</v>
      </c>
      <c r="J20" s="59">
        <v>-7730.7030600000007</v>
      </c>
      <c r="K20" s="59">
        <v>-7453.6622100000004</v>
      </c>
      <c r="L20" s="59">
        <v>-6915.4903799999993</v>
      </c>
      <c r="M20" s="59">
        <v>-5856.2878600000013</v>
      </c>
      <c r="N20" s="62">
        <v>-5373.7094999999999</v>
      </c>
    </row>
    <row r="21" spans="1:14">
      <c r="A21" s="8"/>
      <c r="B21" s="42"/>
      <c r="C21" s="42" t="s">
        <v>91</v>
      </c>
      <c r="D21" s="59">
        <v>-35953.298101784123</v>
      </c>
      <c r="E21" s="59">
        <v>-33701.025099330029</v>
      </c>
      <c r="F21" s="59">
        <v>-33685.663320992615</v>
      </c>
      <c r="G21" s="59">
        <v>-30898.692794633862</v>
      </c>
      <c r="H21" s="59">
        <v>-27413.304318825936</v>
      </c>
      <c r="I21" s="59">
        <v>-26964.356419999996</v>
      </c>
      <c r="J21" s="59">
        <v>-30071.773349999999</v>
      </c>
      <c r="K21" s="59">
        <v>-31103.911319999999</v>
      </c>
      <c r="L21" s="59">
        <v>-30757.193689999996</v>
      </c>
      <c r="M21" s="59">
        <v>-29423.70522</v>
      </c>
      <c r="N21" s="62">
        <v>-28436.787609999996</v>
      </c>
    </row>
    <row r="22" spans="1:14">
      <c r="A22" s="8"/>
      <c r="B22" s="42"/>
      <c r="C22" s="42" t="s">
        <v>12</v>
      </c>
      <c r="D22" s="59">
        <v>-129696.02267992571</v>
      </c>
      <c r="E22" s="59">
        <v>-124109.05331621881</v>
      </c>
      <c r="F22" s="59">
        <v>-123497.09874459353</v>
      </c>
      <c r="G22" s="59">
        <v>-117044.56228739211</v>
      </c>
      <c r="H22" s="59">
        <v>-116104.9190604177</v>
      </c>
      <c r="I22" s="59">
        <v>-113270.66318999999</v>
      </c>
      <c r="J22" s="59">
        <v>-101699.0062</v>
      </c>
      <c r="K22" s="59">
        <v>-93971.324959999984</v>
      </c>
      <c r="L22" s="59">
        <v>-89525.403540000014</v>
      </c>
      <c r="M22" s="59">
        <v>-85243.802280000004</v>
      </c>
      <c r="N22" s="62">
        <v>-81700.199060000014</v>
      </c>
    </row>
    <row r="23" spans="1:14">
      <c r="A23" s="8"/>
      <c r="B23" s="42"/>
      <c r="C23" s="42" t="s">
        <v>57</v>
      </c>
      <c r="D23" s="59">
        <v>-619.91776954352781</v>
      </c>
      <c r="E23" s="59">
        <v>-631.41234236908736</v>
      </c>
      <c r="F23" s="59">
        <v>-702.95732813081577</v>
      </c>
      <c r="G23" s="59">
        <v>-614.67025999999998</v>
      </c>
      <c r="H23" s="59">
        <v>-667.11912999999993</v>
      </c>
      <c r="I23" s="59">
        <v>-635.94374000000005</v>
      </c>
      <c r="J23" s="59">
        <v>-642.39823999999999</v>
      </c>
      <c r="K23" s="59">
        <v>-804.45062999999993</v>
      </c>
      <c r="L23" s="59">
        <v>-614.75565000000006</v>
      </c>
      <c r="M23" s="59">
        <v>-587.53479000000016</v>
      </c>
      <c r="N23" s="62">
        <v>-565.66005000000007</v>
      </c>
    </row>
    <row r="24" spans="1:14">
      <c r="A24" s="8"/>
      <c r="B24" s="42"/>
      <c r="C24" s="42" t="s">
        <v>13</v>
      </c>
      <c r="D24" s="59">
        <v>-226.51146</v>
      </c>
      <c r="E24" s="59">
        <v>-306.12326999999999</v>
      </c>
      <c r="F24" s="59">
        <v>-516.75917000000004</v>
      </c>
      <c r="G24" s="59">
        <v>-500.42466000000002</v>
      </c>
      <c r="H24" s="59">
        <v>-368.15022000000005</v>
      </c>
      <c r="I24" s="59">
        <v>-391.34660999999994</v>
      </c>
      <c r="J24" s="59">
        <v>-416.31495000000001</v>
      </c>
      <c r="K24" s="59">
        <v>-538.63833</v>
      </c>
      <c r="L24" s="59">
        <v>-379.66476</v>
      </c>
      <c r="M24" s="59">
        <v>-674.77442000000008</v>
      </c>
      <c r="N24" s="62">
        <v>-664.25146000000007</v>
      </c>
    </row>
    <row r="25" spans="1:14">
      <c r="A25" s="8"/>
      <c r="B25" s="42"/>
      <c r="C25" s="42" t="s">
        <v>9</v>
      </c>
      <c r="D25" s="59">
        <v>-23284.726862580515</v>
      </c>
      <c r="E25" s="59">
        <v>-21145.217942140065</v>
      </c>
      <c r="F25" s="59">
        <v>-22158.908379383774</v>
      </c>
      <c r="G25" s="59">
        <v>-20474.280097335894</v>
      </c>
      <c r="H25" s="59">
        <v>-20485.365198318847</v>
      </c>
      <c r="I25" s="59">
        <v>-20780.54423</v>
      </c>
      <c r="J25" s="59">
        <v>-20796.755490000003</v>
      </c>
      <c r="K25" s="59">
        <v>-20760.933180001048</v>
      </c>
      <c r="L25" s="59">
        <v>-22101.242259999999</v>
      </c>
      <c r="M25" s="59">
        <v>-20404.649279999998</v>
      </c>
      <c r="N25" s="62">
        <v>-18190.758420000002</v>
      </c>
    </row>
    <row r="26" spans="1:14" ht="13.8" thickBot="1">
      <c r="A26" s="8"/>
      <c r="B26" s="42"/>
      <c r="C26" s="42" t="s">
        <v>15</v>
      </c>
      <c r="D26" s="60">
        <v>-2353.5363719818179</v>
      </c>
      <c r="E26" s="60">
        <v>-1347.2136569956681</v>
      </c>
      <c r="F26" s="60">
        <v>1671.2136221752273</v>
      </c>
      <c r="G26" s="60">
        <v>-1426.94433</v>
      </c>
      <c r="H26" s="60">
        <v>-1066.8983900000001</v>
      </c>
      <c r="I26" s="60">
        <v>5393.2212600000003</v>
      </c>
      <c r="J26" s="60">
        <v>2936.4616900000001</v>
      </c>
      <c r="K26" s="60">
        <v>1928.2154000000003</v>
      </c>
      <c r="L26" s="60">
        <v>-1362.7997300000002</v>
      </c>
      <c r="M26" s="60">
        <v>1625.2945099999999</v>
      </c>
      <c r="N26" s="63">
        <v>1049.6050300000002</v>
      </c>
    </row>
    <row r="27" spans="1:14" ht="13.8" thickTop="1">
      <c r="A27" s="8"/>
      <c r="B27" s="42"/>
      <c r="C27" s="42" t="s">
        <v>4</v>
      </c>
      <c r="D27" s="32">
        <f>SUM(D20:D26)</f>
        <v>-201661.75839430519</v>
      </c>
      <c r="E27" s="32">
        <f>SUM(E20:E26)</f>
        <v>-189728.52103801732</v>
      </c>
      <c r="F27" s="32">
        <f>SUM(F20:F26)</f>
        <v>-187571.75665396589</v>
      </c>
      <c r="G27" s="32">
        <f>SUM(G20:G26)</f>
        <v>-178887.49028936186</v>
      </c>
      <c r="H27" s="32">
        <f t="shared" ref="H27:N27" si="2">SUM(H20:H26)</f>
        <v>-173149.94758756249</v>
      </c>
      <c r="I27" s="32">
        <f t="shared" si="2"/>
        <v>-164280.25498999999</v>
      </c>
      <c r="J27" s="32">
        <f t="shared" si="2"/>
        <v>-158420.48960000003</v>
      </c>
      <c r="K27" s="32">
        <f t="shared" si="2"/>
        <v>-152704.70523000104</v>
      </c>
      <c r="L27" s="32">
        <f t="shared" si="2"/>
        <v>-151656.55001000004</v>
      </c>
      <c r="M27" s="32">
        <f t="shared" si="2"/>
        <v>-140565.45934</v>
      </c>
      <c r="N27" s="30">
        <f t="shared" si="2"/>
        <v>-133881.76107000001</v>
      </c>
    </row>
    <row r="28" spans="1:14">
      <c r="A28" s="7"/>
      <c r="B28" s="42" t="s">
        <v>167</v>
      </c>
      <c r="C28" s="4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0"/>
    </row>
    <row r="29" spans="1:14">
      <c r="A29" s="7"/>
      <c r="B29" s="42"/>
      <c r="C29" s="42" t="s">
        <v>14</v>
      </c>
      <c r="D29" s="59">
        <v>-104096.29282999999</v>
      </c>
      <c r="E29" s="59">
        <v>-100922.25628</v>
      </c>
      <c r="F29" s="59">
        <v>-102627.66488</v>
      </c>
      <c r="G29" s="59">
        <v>-101035.38786000002</v>
      </c>
      <c r="H29" s="59">
        <v>-91931.793420000002</v>
      </c>
      <c r="I29" s="59">
        <v>-90646.211869999985</v>
      </c>
      <c r="J29" s="59">
        <v>-89851.419609999997</v>
      </c>
      <c r="K29" s="59">
        <v>-89952.099090000018</v>
      </c>
      <c r="L29" s="59">
        <v>-90810.96418000001</v>
      </c>
      <c r="M29" s="59">
        <v>-89623.095540000009</v>
      </c>
      <c r="N29" s="62">
        <v>-90070.343470000007</v>
      </c>
    </row>
    <row r="30" spans="1:14">
      <c r="A30" s="7"/>
      <c r="B30" s="42"/>
      <c r="C30" s="42" t="s">
        <v>120</v>
      </c>
      <c r="D30" s="59">
        <v>-7659.7493199999999</v>
      </c>
      <c r="E30" s="59">
        <v>-7303.7974599999998</v>
      </c>
      <c r="F30" s="59">
        <v>-6833.0370200000007</v>
      </c>
      <c r="G30" s="59">
        <v>-6669.1361800000004</v>
      </c>
      <c r="H30" s="59">
        <v>-6480.7334700000001</v>
      </c>
      <c r="I30" s="59">
        <v>-6321.8885900000005</v>
      </c>
      <c r="J30" s="59">
        <v>-6023.4429099999998</v>
      </c>
      <c r="K30" s="59">
        <v>-5418.5401299978503</v>
      </c>
      <c r="L30" s="59">
        <v>-5680.8106399999997</v>
      </c>
      <c r="M30" s="59">
        <v>-5432.1771599999993</v>
      </c>
      <c r="N30" s="62">
        <v>-4688.7581799999998</v>
      </c>
    </row>
    <row r="31" spans="1:14">
      <c r="A31" s="7"/>
      <c r="B31" s="42"/>
      <c r="C31" s="42" t="s">
        <v>145</v>
      </c>
      <c r="D31" s="59">
        <v>-4246.8184700000002</v>
      </c>
      <c r="E31" s="59">
        <v>-4089.2304900000004</v>
      </c>
      <c r="F31" s="59">
        <v>-3579.5513800000003</v>
      </c>
      <c r="G31" s="59">
        <v>-3332.8183100000001</v>
      </c>
      <c r="H31" s="59">
        <v>-3436.7564299999999</v>
      </c>
      <c r="I31" s="59">
        <v>-3218.0970399999992</v>
      </c>
      <c r="J31" s="59">
        <v>-3231.9622100000001</v>
      </c>
      <c r="K31" s="59">
        <v>-2856.1799099999998</v>
      </c>
      <c r="L31" s="59">
        <v>-414</v>
      </c>
      <c r="M31" s="59">
        <v>-483</v>
      </c>
      <c r="N31" s="62">
        <v>-452</v>
      </c>
    </row>
    <row r="32" spans="1:14">
      <c r="A32" s="7"/>
      <c r="B32" s="42"/>
      <c r="C32" s="42" t="s">
        <v>160</v>
      </c>
      <c r="D32" s="59"/>
      <c r="E32" s="59">
        <v>0</v>
      </c>
      <c r="F32" s="59"/>
      <c r="G32" s="59"/>
      <c r="H32" s="59"/>
      <c r="I32" s="59"/>
      <c r="J32" s="59"/>
      <c r="K32" s="59"/>
      <c r="L32" s="59"/>
      <c r="M32" s="59"/>
      <c r="N32" s="62"/>
    </row>
    <row r="33" spans="1:16" ht="13.8" thickBot="1">
      <c r="A33" s="7"/>
      <c r="B33" s="42"/>
      <c r="C33" s="42" t="s">
        <v>90</v>
      </c>
      <c r="D33" s="60"/>
      <c r="E33" s="60"/>
      <c r="F33" s="60"/>
      <c r="G33" s="60"/>
      <c r="H33" s="60"/>
      <c r="I33" s="60">
        <v>-2198.9315145631067</v>
      </c>
      <c r="J33" s="60">
        <v>-4475.9180079611651</v>
      </c>
      <c r="K33" s="60">
        <v>-3527.1339779948289</v>
      </c>
      <c r="L33" s="60">
        <v>-2876.5239999999999</v>
      </c>
      <c r="M33" s="60">
        <v>-2948.3489999999997</v>
      </c>
      <c r="N33" s="63">
        <v>-2287.2336800000003</v>
      </c>
    </row>
    <row r="34" spans="1:16" ht="13.8" thickTop="1">
      <c r="A34" s="7"/>
      <c r="B34" s="42"/>
      <c r="C34" s="42" t="s">
        <v>164</v>
      </c>
      <c r="D34" s="32">
        <f>SUM(D29:D31)</f>
        <v>-116002.86061999999</v>
      </c>
      <c r="E34" s="32">
        <f>SUM(E29:E31)</f>
        <v>-112315.28423</v>
      </c>
      <c r="F34" s="32">
        <f>SUM(F29:F31)</f>
        <v>-113040.25328</v>
      </c>
      <c r="G34" s="32">
        <f>SUM(G29:G31)</f>
        <v>-111037.34235000002</v>
      </c>
      <c r="H34" s="32">
        <f>SUM(H29:H31)</f>
        <v>-101849.28332</v>
      </c>
      <c r="I34" s="32">
        <f t="shared" ref="I34:N34" si="3">SUM(I29:I31,I33)</f>
        <v>-102385.12901456309</v>
      </c>
      <c r="J34" s="32">
        <f t="shared" si="3"/>
        <v>-103582.74273796116</v>
      </c>
      <c r="K34" s="32">
        <f t="shared" si="3"/>
        <v>-101753.95310799271</v>
      </c>
      <c r="L34" s="32">
        <f t="shared" si="3"/>
        <v>-99782.298820000011</v>
      </c>
      <c r="M34" s="32">
        <f t="shared" si="3"/>
        <v>-98486.621700000003</v>
      </c>
      <c r="N34" s="30">
        <f t="shared" si="3"/>
        <v>-97498.335330000016</v>
      </c>
    </row>
    <row r="35" spans="1:16">
      <c r="A35" s="7"/>
      <c r="B35" s="42"/>
      <c r="C35" s="4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0"/>
    </row>
    <row r="36" spans="1:16">
      <c r="A36" s="7"/>
      <c r="B36" s="42" t="s">
        <v>168</v>
      </c>
      <c r="C36" s="42"/>
      <c r="D36" s="32"/>
      <c r="E36" s="32"/>
      <c r="F36" s="32"/>
      <c r="G36" s="32"/>
      <c r="H36" s="32"/>
      <c r="I36" s="32"/>
      <c r="J36" s="75">
        <v>4012.3254900000029</v>
      </c>
      <c r="K36" s="75">
        <v>-3730.8789600000018</v>
      </c>
      <c r="L36" s="75">
        <v>-13456.286180000025</v>
      </c>
      <c r="M36" s="75">
        <v>-4873.1951700000209</v>
      </c>
      <c r="N36" s="78">
        <v>4891.510460000005</v>
      </c>
    </row>
    <row r="37" spans="1:16">
      <c r="A37" s="7"/>
      <c r="B37" s="42"/>
      <c r="C37" s="4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0"/>
    </row>
    <row r="38" spans="1:16">
      <c r="A38" s="7"/>
      <c r="B38" s="42" t="s">
        <v>15</v>
      </c>
      <c r="C38" s="4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0"/>
    </row>
    <row r="39" spans="1:16">
      <c r="A39" s="7"/>
      <c r="B39" s="42"/>
      <c r="C39" s="42" t="s">
        <v>116</v>
      </c>
      <c r="D39" s="59">
        <v>-138.89599999999999</v>
      </c>
      <c r="E39" s="59">
        <v>-374.05999999999995</v>
      </c>
      <c r="F39" s="59">
        <v>209.8304064337749</v>
      </c>
      <c r="G39" s="59">
        <v>-396.34800000000007</v>
      </c>
      <c r="H39" s="59">
        <v>-118.89</v>
      </c>
      <c r="I39" s="59">
        <v>-1049.9450000000002</v>
      </c>
      <c r="J39" s="59">
        <v>300.36764999999997</v>
      </c>
      <c r="K39" s="59">
        <v>66.004582134461586</v>
      </c>
      <c r="L39" s="59">
        <v>-75.079890000000006</v>
      </c>
      <c r="M39" s="59">
        <v>-30.345000000000002</v>
      </c>
      <c r="N39" s="62">
        <v>110.96057</v>
      </c>
    </row>
    <row r="40" spans="1:16" ht="13.8" thickBot="1">
      <c r="A40" s="7"/>
      <c r="B40" s="42"/>
      <c r="C40" s="42" t="s">
        <v>15</v>
      </c>
      <c r="D40" s="60">
        <v>4926.28442</v>
      </c>
      <c r="E40" s="60">
        <v>1547.5946899999981</v>
      </c>
      <c r="F40" s="60">
        <v>-2494.5963600000023</v>
      </c>
      <c r="G40" s="60">
        <v>-2923.4791900000155</v>
      </c>
      <c r="H40" s="60">
        <v>-821.31781999999714</v>
      </c>
      <c r="I40" s="60">
        <v>636.56838999998547</v>
      </c>
      <c r="J40" s="60">
        <v>1556.0489600006517</v>
      </c>
      <c r="K40" s="60">
        <v>617.06326314408386</v>
      </c>
      <c r="L40" s="60">
        <v>-7659.8385099999905</v>
      </c>
      <c r="M40" s="60">
        <v>21.275000000029877</v>
      </c>
      <c r="N40" s="63">
        <v>-1842.3727600000202</v>
      </c>
    </row>
    <row r="41" spans="1:16" ht="13.8" thickTop="1">
      <c r="A41" s="7"/>
      <c r="B41" s="42"/>
      <c r="C41" s="42" t="s">
        <v>4</v>
      </c>
      <c r="D41" s="32">
        <f t="shared" ref="D41:N41" si="4">SUM(D39:D40)</f>
        <v>4787.3884200000002</v>
      </c>
      <c r="E41" s="32">
        <f t="shared" si="4"/>
        <v>1173.5346899999981</v>
      </c>
      <c r="F41" s="32">
        <f t="shared" si="4"/>
        <v>-2284.7659535662274</v>
      </c>
      <c r="G41" s="32">
        <f t="shared" si="4"/>
        <v>-3319.8271900000154</v>
      </c>
      <c r="H41" s="32">
        <f t="shared" si="4"/>
        <v>-940.20781999999713</v>
      </c>
      <c r="I41" s="32">
        <f t="shared" si="4"/>
        <v>-413.37661000001469</v>
      </c>
      <c r="J41" s="32">
        <f t="shared" si="4"/>
        <v>1856.4166100006516</v>
      </c>
      <c r="K41" s="32">
        <f t="shared" si="4"/>
        <v>683.06784527854541</v>
      </c>
      <c r="L41" s="32">
        <f t="shared" si="4"/>
        <v>-7734.9183999999905</v>
      </c>
      <c r="M41" s="32">
        <f t="shared" si="4"/>
        <v>-9.0699999999701255</v>
      </c>
      <c r="N41" s="30">
        <f t="shared" si="4"/>
        <v>-1731.4121900000202</v>
      </c>
    </row>
    <row r="42" spans="1:16">
      <c r="A42" s="7"/>
      <c r="B42" s="42"/>
      <c r="C42" s="4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0"/>
    </row>
    <row r="43" spans="1:16">
      <c r="A43" s="7"/>
      <c r="B43" s="42" t="s">
        <v>4</v>
      </c>
      <c r="C43" s="42"/>
      <c r="D43" s="32">
        <f t="shared" ref="D43:I43" si="5">D18+D27+D41</f>
        <v>-433799.91275000008</v>
      </c>
      <c r="E43" s="32">
        <f t="shared" si="5"/>
        <v>-419230.04862000002</v>
      </c>
      <c r="F43" s="32">
        <f t="shared" si="5"/>
        <v>-408554.51580356626</v>
      </c>
      <c r="G43" s="32">
        <f t="shared" si="5"/>
        <v>-403729.00355000002</v>
      </c>
      <c r="H43" s="32">
        <f t="shared" si="5"/>
        <v>-402374.13785000006</v>
      </c>
      <c r="I43" s="32">
        <f t="shared" si="5"/>
        <v>-365813.67966000002</v>
      </c>
      <c r="J43" s="32">
        <f>J18+J27+J34+J36+J41</f>
        <v>-451609.30850796122</v>
      </c>
      <c r="K43" s="32">
        <f>K18+K27+K34+K36+K41</f>
        <v>-432736.04151271848</v>
      </c>
      <c r="L43" s="32">
        <f>L18+L27+L34+L36+L41</f>
        <v>-426560.84805000003</v>
      </c>
      <c r="M43" s="32">
        <f>M18+M27+M34+M36+M41</f>
        <v>-381739.22838000004</v>
      </c>
      <c r="N43" s="30">
        <f>N18+N27+N34+N36+N41</f>
        <v>-373550.58658</v>
      </c>
      <c r="P43" s="73"/>
    </row>
    <row r="44" spans="1:16">
      <c r="A44" s="7"/>
      <c r="B44" s="42"/>
      <c r="C44" s="4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0"/>
    </row>
    <row r="45" spans="1:16">
      <c r="A45" s="15" t="s">
        <v>105</v>
      </c>
      <c r="B45" s="7"/>
      <c r="C45" s="7"/>
      <c r="D45" s="7"/>
      <c r="E45" s="7"/>
      <c r="F45" s="7"/>
      <c r="G45" s="7"/>
      <c r="H45" s="25"/>
      <c r="I45" s="25"/>
      <c r="J45" s="25"/>
      <c r="K45" s="25"/>
      <c r="L45" s="25"/>
      <c r="M45" s="25"/>
      <c r="N45" s="26"/>
    </row>
    <row r="46" spans="1:16">
      <c r="A46" s="8"/>
      <c r="B46" s="7" t="s">
        <v>113</v>
      </c>
      <c r="C46" s="7"/>
      <c r="D46" s="59">
        <v>-36390.331280053142</v>
      </c>
      <c r="E46" s="59">
        <v>-33516.960301938008</v>
      </c>
      <c r="F46" s="59">
        <v>-33388.374515746764</v>
      </c>
      <c r="G46" s="59">
        <v>-33457.502081382758</v>
      </c>
      <c r="H46" s="59">
        <v>-32951.125170756481</v>
      </c>
      <c r="I46" s="59">
        <v>-28896.386107517374</v>
      </c>
      <c r="J46" s="59">
        <v>-25825.723710000002</v>
      </c>
      <c r="K46" s="59">
        <v>-25059.894240632424</v>
      </c>
      <c r="L46" s="59">
        <v>-25661.818607175919</v>
      </c>
      <c r="M46" s="59">
        <v>-27177.925490000001</v>
      </c>
      <c r="N46" s="62">
        <v>-26488.920819999999</v>
      </c>
    </row>
    <row r="47" spans="1:16">
      <c r="A47" s="8"/>
      <c r="B47" s="7" t="s">
        <v>107</v>
      </c>
      <c r="C47" s="7"/>
      <c r="D47" s="59">
        <v>-1119.865</v>
      </c>
      <c r="E47" s="59">
        <v>-1305.8381799999997</v>
      </c>
      <c r="F47" s="59">
        <v>-947.03651000000002</v>
      </c>
      <c r="G47" s="59">
        <v>-861.70500000000004</v>
      </c>
      <c r="H47" s="59">
        <v>-716.68227000000002</v>
      </c>
      <c r="I47" s="59">
        <v>-579.87799999999993</v>
      </c>
      <c r="J47" s="59">
        <v>-694.37699999999995</v>
      </c>
      <c r="K47" s="59">
        <v>-735.73299999999995</v>
      </c>
      <c r="L47" s="59">
        <v>-637.20966282407983</v>
      </c>
      <c r="M47" s="59">
        <v>-686.08199999999999</v>
      </c>
      <c r="N47" s="62">
        <v>-491.18028999999996</v>
      </c>
    </row>
    <row r="48" spans="1:16" ht="13.8" thickBot="1">
      <c r="A48" s="8"/>
      <c r="B48" s="7" t="s">
        <v>108</v>
      </c>
      <c r="C48" s="7"/>
      <c r="D48" s="60">
        <v>-2117.5109523809524</v>
      </c>
      <c r="E48" s="60">
        <v>-2384.8165600000002</v>
      </c>
      <c r="F48" s="60">
        <v>-1952.0206080952378</v>
      </c>
      <c r="G48" s="60">
        <v>-1968.5955280952383</v>
      </c>
      <c r="H48" s="60">
        <v>-1674.3560561904762</v>
      </c>
      <c r="I48" s="60">
        <v>-1607.3707861904763</v>
      </c>
      <c r="J48" s="60">
        <v>-1554.3455799999999</v>
      </c>
      <c r="K48" s="60">
        <v>-2264.5841299999997</v>
      </c>
      <c r="L48" s="60">
        <v>-2253.7376000000004</v>
      </c>
      <c r="M48" s="60">
        <v>-2211.04997</v>
      </c>
      <c r="N48" s="63">
        <v>-1812.1212700000001</v>
      </c>
    </row>
    <row r="49" spans="1:14" ht="20.25" customHeight="1" thickTop="1">
      <c r="A49" s="8"/>
      <c r="B49" s="7" t="s">
        <v>4</v>
      </c>
      <c r="C49" s="7"/>
      <c r="D49" s="32">
        <f>D48+D47+D46</f>
        <v>-39627.707232434092</v>
      </c>
      <c r="E49" s="32">
        <f>E48+E47+E46</f>
        <v>-37207.615041938006</v>
      </c>
      <c r="F49" s="32">
        <f>F48+F47+F46</f>
        <v>-36287.431633842003</v>
      </c>
      <c r="G49" s="32">
        <f>G48+G47+G46</f>
        <v>-36287.802609477993</v>
      </c>
      <c r="H49" s="32">
        <f>H48+H47+H46</f>
        <v>-35342.16349694696</v>
      </c>
      <c r="I49" s="32">
        <f t="shared" ref="I49:N49" si="6">I48+I47+I46</f>
        <v>-31083.634893707851</v>
      </c>
      <c r="J49" s="32">
        <f t="shared" si="6"/>
        <v>-28074.44629</v>
      </c>
      <c r="K49" s="32">
        <f t="shared" si="6"/>
        <v>-28060.211370632423</v>
      </c>
      <c r="L49" s="32">
        <f t="shared" si="6"/>
        <v>-28552.765869999999</v>
      </c>
      <c r="M49" s="32">
        <f t="shared" si="6"/>
        <v>-30075.05746</v>
      </c>
      <c r="N49" s="30">
        <f t="shared" si="6"/>
        <v>-28792.222379999999</v>
      </c>
    </row>
    <row r="50" spans="1:14">
      <c r="A50" s="8"/>
      <c r="B50" s="7"/>
      <c r="C50" s="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0"/>
    </row>
    <row r="51" spans="1:14">
      <c r="A51" s="8"/>
      <c r="B51" s="10" t="s">
        <v>143</v>
      </c>
      <c r="C51" s="77"/>
      <c r="D51" s="59">
        <v>-148437.0494636998</v>
      </c>
      <c r="E51" s="59">
        <v>-85866.40406868</v>
      </c>
      <c r="F51" s="59">
        <v>-149585.02381929997</v>
      </c>
      <c r="G51" s="59">
        <v>-144643.79251860586</v>
      </c>
      <c r="H51" s="59">
        <v>-153307.54325736998</v>
      </c>
      <c r="I51" s="59">
        <v>-139163.30177568001</v>
      </c>
      <c r="J51" s="59">
        <v>-135421.52840495002</v>
      </c>
      <c r="K51" s="59">
        <v>-125855.111467</v>
      </c>
      <c r="L51" s="59">
        <v>-102502.6035371</v>
      </c>
      <c r="M51" s="59">
        <v>-66497.241766349674</v>
      </c>
      <c r="N51" s="62">
        <v>-66285.126580349592</v>
      </c>
    </row>
    <row r="52" spans="1:14">
      <c r="A52" s="8"/>
      <c r="B52" s="10" t="s">
        <v>144</v>
      </c>
      <c r="C52" s="77"/>
      <c r="D52" s="59">
        <v>-146314.1570756998</v>
      </c>
      <c r="E52" s="59">
        <v>-84786.774220679989</v>
      </c>
      <c r="F52" s="59">
        <v>-149238.03918329999</v>
      </c>
      <c r="G52" s="59">
        <v>-144146.75331860586</v>
      </c>
      <c r="H52" s="59">
        <v>-152797.09937936999</v>
      </c>
      <c r="I52" s="59">
        <v>-138619.51532768001</v>
      </c>
      <c r="J52" s="59">
        <v>-134794.49194495002</v>
      </c>
      <c r="K52" s="59">
        <v>-125342.84167099999</v>
      </c>
      <c r="L52" s="59">
        <v>-102146.2050611</v>
      </c>
      <c r="M52" s="59">
        <v>-66214.317126349677</v>
      </c>
      <c r="N52" s="62">
        <v>-65981.647652349595</v>
      </c>
    </row>
    <row r="53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</row>
    <row r="54" spans="1:14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</row>
    <row r="55" spans="1:14" ht="15.6">
      <c r="A55" s="160" t="s">
        <v>338</v>
      </c>
      <c r="B55" s="160"/>
      <c r="C55" s="160"/>
      <c r="D55" s="160"/>
      <c r="E55" s="160"/>
      <c r="F55" s="121"/>
      <c r="G55" s="121"/>
      <c r="H55" s="121"/>
      <c r="I55" s="121"/>
      <c r="J55" s="121"/>
      <c r="K55" s="121"/>
      <c r="L55" s="121"/>
      <c r="M55" s="121"/>
      <c r="N55" s="121"/>
    </row>
    <row r="56" spans="1:14">
      <c r="A56" s="14" t="s">
        <v>329</v>
      </c>
    </row>
    <row r="58" spans="1:14">
      <c r="A58" s="165" t="s">
        <v>197</v>
      </c>
      <c r="B58" s="166"/>
      <c r="C58" s="166"/>
      <c r="D58" s="165" t="s">
        <v>198</v>
      </c>
      <c r="E58" s="166"/>
      <c r="F58" s="166"/>
      <c r="G58" s="174"/>
      <c r="H58" s="175"/>
      <c r="I58" s="175"/>
      <c r="J58" s="175"/>
      <c r="K58" s="175"/>
      <c r="L58" s="175"/>
      <c r="M58" s="175"/>
      <c r="N58" s="176"/>
    </row>
    <row r="59" spans="1:14">
      <c r="A59" s="167"/>
      <c r="B59" s="166"/>
      <c r="C59" s="166"/>
      <c r="D59" s="170">
        <v>2012</v>
      </c>
      <c r="E59" s="170">
        <v>2011</v>
      </c>
      <c r="F59" s="170">
        <f t="shared" ref="F59" si="7">G59+1</f>
        <v>2010</v>
      </c>
      <c r="G59" s="170">
        <f t="shared" ref="G59" si="8">H59+1</f>
        <v>2009</v>
      </c>
      <c r="H59" s="170">
        <f t="shared" ref="H59" si="9">I59+1</f>
        <v>2008</v>
      </c>
      <c r="I59" s="170">
        <f t="shared" ref="I59" si="10">J59+1</f>
        <v>2007</v>
      </c>
      <c r="J59" s="170">
        <f t="shared" ref="J59" si="11">K59+1</f>
        <v>2006</v>
      </c>
      <c r="K59" s="170">
        <f t="shared" ref="K59" si="12">L59+1</f>
        <v>2005</v>
      </c>
      <c r="L59" s="170">
        <f t="shared" ref="L59" si="13">M59+1</f>
        <v>2004</v>
      </c>
      <c r="M59" s="170">
        <f t="shared" ref="M59" si="14">N59+1</f>
        <v>2003</v>
      </c>
      <c r="N59" s="173">
        <v>2002</v>
      </c>
    </row>
    <row r="60" spans="1:14">
      <c r="A60" s="8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9"/>
    </row>
    <row r="61" spans="1:14">
      <c r="A61" s="15" t="s">
        <v>227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9"/>
    </row>
    <row r="62" spans="1:14">
      <c r="A62" s="8"/>
      <c r="B62" s="1" t="s">
        <v>228</v>
      </c>
      <c r="C62" s="121"/>
      <c r="D62" s="28"/>
      <c r="E62" s="28"/>
      <c r="F62" s="28"/>
      <c r="G62" s="28"/>
      <c r="H62" s="28"/>
      <c r="I62" s="28"/>
      <c r="J62" s="59">
        <v>98957.414489999996</v>
      </c>
      <c r="K62" s="59">
        <v>98270.046040000001</v>
      </c>
      <c r="L62" s="59">
        <v>96464.143819999998</v>
      </c>
      <c r="M62" s="59">
        <v>95128.212829999989</v>
      </c>
      <c r="N62" s="62">
        <v>93189.654580000017</v>
      </c>
    </row>
    <row r="63" spans="1:14">
      <c r="A63" s="8"/>
      <c r="B63" s="46" t="s">
        <v>229</v>
      </c>
      <c r="C63" s="42"/>
      <c r="D63" s="28"/>
      <c r="E63" s="28"/>
      <c r="F63" s="28"/>
      <c r="G63" s="28"/>
      <c r="H63" s="28"/>
      <c r="I63" s="28"/>
      <c r="J63" s="59">
        <v>94945.088999999993</v>
      </c>
      <c r="K63" s="59">
        <v>102000.925</v>
      </c>
      <c r="L63" s="59">
        <v>109920.43000000002</v>
      </c>
      <c r="M63" s="59">
        <v>100001.40800000001</v>
      </c>
      <c r="N63" s="62">
        <v>88298.144120000012</v>
      </c>
    </row>
    <row r="64" spans="1:14" ht="13.8" thickBot="1">
      <c r="A64" s="8"/>
      <c r="B64" s="46" t="s">
        <v>230</v>
      </c>
      <c r="C64" s="42"/>
      <c r="D64" s="34"/>
      <c r="E64" s="34"/>
      <c r="F64" s="34"/>
      <c r="G64" s="34"/>
      <c r="H64" s="60">
        <v>106.17989000000023</v>
      </c>
      <c r="I64" s="60">
        <v>2284.2832300000009</v>
      </c>
      <c r="J64" s="34"/>
      <c r="K64" s="34"/>
      <c r="L64" s="34"/>
      <c r="M64" s="34"/>
      <c r="N64" s="35"/>
    </row>
    <row r="65" spans="1:14" ht="13.8" thickTop="1">
      <c r="A65" s="8"/>
      <c r="B65" s="47" t="s">
        <v>231</v>
      </c>
      <c r="C65" s="42"/>
      <c r="D65" s="126"/>
      <c r="E65" s="126"/>
      <c r="F65" s="126"/>
      <c r="G65" s="126"/>
      <c r="H65" s="126"/>
      <c r="I65" s="126"/>
      <c r="J65" s="126">
        <f>J62-J63</f>
        <v>4012.3254900000029</v>
      </c>
      <c r="K65" s="126">
        <f>K62-K63</f>
        <v>-3730.8789600000018</v>
      </c>
      <c r="L65" s="126">
        <f>L62-L63</f>
        <v>-13456.286180000025</v>
      </c>
      <c r="M65" s="126">
        <f>M62-M63</f>
        <v>-4873.1951700000209</v>
      </c>
      <c r="N65" s="30">
        <f>N62-N63</f>
        <v>4891.510460000005</v>
      </c>
    </row>
    <row r="66" spans="1:14">
      <c r="A66" s="8"/>
      <c r="B66" s="42"/>
      <c r="C66" s="42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26"/>
    </row>
    <row r="67" spans="1:14">
      <c r="A67" s="15" t="s">
        <v>232</v>
      </c>
      <c r="B67" s="48"/>
      <c r="C67" s="46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26"/>
    </row>
    <row r="68" spans="1:14">
      <c r="A68" s="15"/>
      <c r="B68" s="48" t="s">
        <v>233</v>
      </c>
      <c r="C68" s="46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26"/>
    </row>
    <row r="69" spans="1:14">
      <c r="A69" s="8"/>
      <c r="B69" s="130"/>
      <c r="C69" s="130" t="s">
        <v>234</v>
      </c>
      <c r="D69" s="59">
        <v>-97322.253547852451</v>
      </c>
      <c r="E69" s="59">
        <v>-91196.975358639174</v>
      </c>
      <c r="F69" s="59">
        <v>-87025.679348502628</v>
      </c>
      <c r="G69" s="59">
        <v>-83378.588501128746</v>
      </c>
      <c r="H69" s="59">
        <v>-87118.830948170304</v>
      </c>
      <c r="I69" s="59">
        <v>-73889.707469999994</v>
      </c>
      <c r="J69" s="59">
        <v>-69737.630080000672</v>
      </c>
      <c r="K69" s="59">
        <v>-54868.561260003247</v>
      </c>
      <c r="L69" s="59">
        <v>-38359.179880000003</v>
      </c>
      <c r="M69" s="59">
        <v>-33174.434579999994</v>
      </c>
      <c r="N69" s="62">
        <v>-33766.860370000009</v>
      </c>
    </row>
    <row r="70" spans="1:14">
      <c r="A70" s="8"/>
      <c r="B70" s="130"/>
      <c r="C70" s="130" t="s">
        <v>235</v>
      </c>
      <c r="D70" s="59">
        <v>-138256.81082784242</v>
      </c>
      <c r="E70" s="59">
        <v>-138036.48900334354</v>
      </c>
      <c r="F70" s="59">
        <v>-130333.5556475315</v>
      </c>
      <c r="G70" s="59">
        <v>-136174.70950950938</v>
      </c>
      <c r="H70" s="59">
        <v>-139424.69938426727</v>
      </c>
      <c r="I70" s="59">
        <v>-125974.49539</v>
      </c>
      <c r="J70" s="59">
        <v>-124483.36439</v>
      </c>
      <c r="K70" s="59">
        <v>-117813.70361000001</v>
      </c>
      <c r="L70" s="59">
        <v>-114602.55548999998</v>
      </c>
      <c r="M70" s="59">
        <v>-103455.02938000002</v>
      </c>
      <c r="N70" s="62">
        <v>-109956.52939</v>
      </c>
    </row>
    <row r="71" spans="1:14" ht="13.8" thickBot="1">
      <c r="A71" s="8"/>
      <c r="B71" s="130"/>
      <c r="C71" s="130" t="s">
        <v>236</v>
      </c>
      <c r="D71" s="60">
        <v>-1346.4784000000002</v>
      </c>
      <c r="E71" s="60">
        <v>-1441.59791</v>
      </c>
      <c r="F71" s="60">
        <v>-1338.7582000000002</v>
      </c>
      <c r="G71" s="60">
        <v>-1968.3880600000002</v>
      </c>
      <c r="H71" s="60">
        <v>-1740.4521099999999</v>
      </c>
      <c r="I71" s="60">
        <v>-1255.8452</v>
      </c>
      <c r="J71" s="60">
        <v>-1253.8237999999999</v>
      </c>
      <c r="K71" s="60">
        <v>-2547.30719</v>
      </c>
      <c r="L71" s="60">
        <v>-969.05926999999997</v>
      </c>
      <c r="M71" s="60">
        <v>-1175.41821</v>
      </c>
      <c r="N71" s="63">
        <v>-1607.1986899999999</v>
      </c>
    </row>
    <row r="72" spans="1:14" ht="13.8" thickTop="1">
      <c r="A72" s="8"/>
      <c r="B72" s="130"/>
      <c r="C72" s="130" t="s">
        <v>189</v>
      </c>
      <c r="D72" s="126">
        <f>SUM(D69:D71)</f>
        <v>-236925.54277569486</v>
      </c>
      <c r="E72" s="126">
        <f>SUM(E69:E71)</f>
        <v>-230675.06227198272</v>
      </c>
      <c r="F72" s="126">
        <f>SUM(F69:F71)</f>
        <v>-218697.99319603413</v>
      </c>
      <c r="G72" s="126">
        <f>SUM(G69:G71)</f>
        <v>-221521.68607063813</v>
      </c>
      <c r="H72" s="126">
        <f t="shared" ref="H72:N72" si="15">SUM(H69:H71)</f>
        <v>-228283.98244243758</v>
      </c>
      <c r="I72" s="126">
        <f t="shared" si="15"/>
        <v>-201120.04806</v>
      </c>
      <c r="J72" s="126">
        <f t="shared" si="15"/>
        <v>-195474.81827000069</v>
      </c>
      <c r="K72" s="126">
        <f t="shared" si="15"/>
        <v>-175229.57206000327</v>
      </c>
      <c r="L72" s="126">
        <f t="shared" si="15"/>
        <v>-153930.79463999998</v>
      </c>
      <c r="M72" s="126">
        <f t="shared" si="15"/>
        <v>-137804.88217000003</v>
      </c>
      <c r="N72" s="30">
        <f t="shared" si="15"/>
        <v>-145330.58844999998</v>
      </c>
    </row>
    <row r="73" spans="1:14">
      <c r="A73" s="8"/>
      <c r="B73" s="130" t="s">
        <v>237</v>
      </c>
      <c r="C73" s="42"/>
      <c r="D73" s="125"/>
      <c r="E73" s="125"/>
      <c r="F73" s="125"/>
      <c r="G73" s="125"/>
      <c r="H73" s="76"/>
      <c r="I73" s="125"/>
      <c r="J73" s="125"/>
      <c r="K73" s="125"/>
      <c r="L73" s="125"/>
      <c r="M73" s="125"/>
      <c r="N73" s="26"/>
    </row>
    <row r="74" spans="1:14">
      <c r="A74" s="8"/>
      <c r="B74" s="42"/>
      <c r="C74" s="130" t="s">
        <v>238</v>
      </c>
      <c r="D74" s="59">
        <v>-9527.7451484894937</v>
      </c>
      <c r="E74" s="59">
        <v>-8488.475410963656</v>
      </c>
      <c r="F74" s="59">
        <v>-8681.5833330403766</v>
      </c>
      <c r="G74" s="59">
        <v>-7927.9158600000001</v>
      </c>
      <c r="H74" s="59">
        <v>-7044.1912699999993</v>
      </c>
      <c r="I74" s="59">
        <v>-7630.6220600000006</v>
      </c>
      <c r="J74" s="59">
        <v>-7730.7030600000007</v>
      </c>
      <c r="K74" s="59">
        <v>-7453.6622100000004</v>
      </c>
      <c r="L74" s="59">
        <v>-6915.4903799999993</v>
      </c>
      <c r="M74" s="59">
        <v>-5856.2878600000013</v>
      </c>
      <c r="N74" s="62">
        <v>-5373.7094999999999</v>
      </c>
    </row>
    <row r="75" spans="1:14">
      <c r="A75" s="8"/>
      <c r="B75" s="42"/>
      <c r="C75" s="130" t="s">
        <v>239</v>
      </c>
      <c r="D75" s="59">
        <v>-35953.298101784123</v>
      </c>
      <c r="E75" s="59">
        <v>-33701.025099330029</v>
      </c>
      <c r="F75" s="59">
        <v>-33685.663320992615</v>
      </c>
      <c r="G75" s="59">
        <v>-30898.692794633862</v>
      </c>
      <c r="H75" s="59">
        <v>-27413.304318825936</v>
      </c>
      <c r="I75" s="59">
        <v>-26964.356419999996</v>
      </c>
      <c r="J75" s="59">
        <v>-30071.773349999999</v>
      </c>
      <c r="K75" s="59">
        <v>-31103.911319999999</v>
      </c>
      <c r="L75" s="59">
        <v>-30757.193689999996</v>
      </c>
      <c r="M75" s="59">
        <v>-29423.70522</v>
      </c>
      <c r="N75" s="62">
        <v>-28436.787609999996</v>
      </c>
    </row>
    <row r="76" spans="1:14">
      <c r="A76" s="8"/>
      <c r="B76" s="42"/>
      <c r="C76" s="130" t="s">
        <v>240</v>
      </c>
      <c r="D76" s="59">
        <v>-129696.02267992571</v>
      </c>
      <c r="E76" s="59">
        <v>-124109.05331621881</v>
      </c>
      <c r="F76" s="59">
        <v>-123497.09874459353</v>
      </c>
      <c r="G76" s="59">
        <v>-117044.56228739211</v>
      </c>
      <c r="H76" s="59">
        <v>-116104.9190604177</v>
      </c>
      <c r="I76" s="59">
        <v>-113270.66318999999</v>
      </c>
      <c r="J76" s="59">
        <v>-101699.0062</v>
      </c>
      <c r="K76" s="59">
        <v>-93971.324959999984</v>
      </c>
      <c r="L76" s="59">
        <v>-89525.403540000014</v>
      </c>
      <c r="M76" s="59">
        <v>-85243.802280000004</v>
      </c>
      <c r="N76" s="62">
        <v>-81700.199060000014</v>
      </c>
    </row>
    <row r="77" spans="1:14">
      <c r="A77" s="8"/>
      <c r="B77" s="42"/>
      <c r="C77" s="130" t="s">
        <v>241</v>
      </c>
      <c r="D77" s="59">
        <v>-619.91776954352781</v>
      </c>
      <c r="E77" s="59">
        <v>-631.41234236908736</v>
      </c>
      <c r="F77" s="59">
        <v>-702.95732813081577</v>
      </c>
      <c r="G77" s="59">
        <v>-614.67025999999998</v>
      </c>
      <c r="H77" s="59">
        <v>-667.11912999999993</v>
      </c>
      <c r="I77" s="59">
        <v>-635.94374000000005</v>
      </c>
      <c r="J77" s="59">
        <v>-642.39823999999999</v>
      </c>
      <c r="K77" s="59">
        <v>-804.45062999999993</v>
      </c>
      <c r="L77" s="59">
        <v>-614.75565000000006</v>
      </c>
      <c r="M77" s="59">
        <v>-587.53479000000016</v>
      </c>
      <c r="N77" s="62">
        <v>-565.66005000000007</v>
      </c>
    </row>
    <row r="78" spans="1:14">
      <c r="A78" s="8"/>
      <c r="B78" s="42"/>
      <c r="C78" s="130" t="s">
        <v>242</v>
      </c>
      <c r="D78" s="59">
        <v>-226.51146</v>
      </c>
      <c r="E78" s="59">
        <v>-306.12326999999999</v>
      </c>
      <c r="F78" s="59">
        <v>-516.75917000000004</v>
      </c>
      <c r="G78" s="59">
        <v>-500.42466000000002</v>
      </c>
      <c r="H78" s="59">
        <v>-368.15022000000005</v>
      </c>
      <c r="I78" s="59">
        <v>-391.34660999999994</v>
      </c>
      <c r="J78" s="59">
        <v>-416.31495000000001</v>
      </c>
      <c r="K78" s="59">
        <v>-538.63833</v>
      </c>
      <c r="L78" s="59">
        <v>-379.66476</v>
      </c>
      <c r="M78" s="59">
        <v>-674.77442000000008</v>
      </c>
      <c r="N78" s="62">
        <v>-664.25146000000007</v>
      </c>
    </row>
    <row r="79" spans="1:14">
      <c r="A79" s="8"/>
      <c r="B79" s="42"/>
      <c r="C79" s="130" t="s">
        <v>243</v>
      </c>
      <c r="D79" s="59">
        <v>-23284.726862580515</v>
      </c>
      <c r="E79" s="59">
        <v>-21145.217942140065</v>
      </c>
      <c r="F79" s="59">
        <v>-22158.908379383774</v>
      </c>
      <c r="G79" s="59">
        <v>-20474.280097335894</v>
      </c>
      <c r="H79" s="59">
        <v>-20485.365198318847</v>
      </c>
      <c r="I79" s="59">
        <v>-20780.54423</v>
      </c>
      <c r="J79" s="59">
        <v>-20796.755490000003</v>
      </c>
      <c r="K79" s="59">
        <v>-20760.933180001048</v>
      </c>
      <c r="L79" s="59">
        <v>-22101.242259999999</v>
      </c>
      <c r="M79" s="59">
        <v>-20404.649279999998</v>
      </c>
      <c r="N79" s="62">
        <v>-18190.758420000002</v>
      </c>
    </row>
    <row r="80" spans="1:14" ht="13.8" thickBot="1">
      <c r="A80" s="8"/>
      <c r="B80" s="42"/>
      <c r="C80" s="130" t="s">
        <v>236</v>
      </c>
      <c r="D80" s="60">
        <v>-2353.5363719818179</v>
      </c>
      <c r="E80" s="60">
        <v>-1347.2136569956681</v>
      </c>
      <c r="F80" s="60">
        <v>1671.2136221752273</v>
      </c>
      <c r="G80" s="60">
        <v>-1426.94433</v>
      </c>
      <c r="H80" s="60">
        <v>-1066.8983900000001</v>
      </c>
      <c r="I80" s="60">
        <v>5393.2212600000003</v>
      </c>
      <c r="J80" s="60">
        <v>2936.4616900000001</v>
      </c>
      <c r="K80" s="60">
        <v>1928.2154000000003</v>
      </c>
      <c r="L80" s="60">
        <v>-1362.7997300000002</v>
      </c>
      <c r="M80" s="60">
        <v>1625.2945099999999</v>
      </c>
      <c r="N80" s="63">
        <v>1049.6050300000002</v>
      </c>
    </row>
    <row r="81" spans="1:14" ht="13.8" thickTop="1">
      <c r="A81" s="8"/>
      <c r="B81" s="42"/>
      <c r="C81" s="130" t="s">
        <v>189</v>
      </c>
      <c r="D81" s="126">
        <f>SUM(D74:D80)</f>
        <v>-201661.75839430519</v>
      </c>
      <c r="E81" s="126">
        <f>SUM(E74:E80)</f>
        <v>-189728.52103801732</v>
      </c>
      <c r="F81" s="126">
        <f>SUM(F74:F80)</f>
        <v>-187571.75665396589</v>
      </c>
      <c r="G81" s="126">
        <f>SUM(G74:G80)</f>
        <v>-178887.49028936186</v>
      </c>
      <c r="H81" s="126">
        <f t="shared" ref="H81:N81" si="16">SUM(H74:H80)</f>
        <v>-173149.94758756249</v>
      </c>
      <c r="I81" s="126">
        <f t="shared" si="16"/>
        <v>-164280.25498999999</v>
      </c>
      <c r="J81" s="126">
        <f t="shared" si="16"/>
        <v>-158420.48960000003</v>
      </c>
      <c r="K81" s="126">
        <f t="shared" si="16"/>
        <v>-152704.70523000104</v>
      </c>
      <c r="L81" s="126">
        <f t="shared" si="16"/>
        <v>-151656.55001000004</v>
      </c>
      <c r="M81" s="126">
        <f t="shared" si="16"/>
        <v>-140565.45934</v>
      </c>
      <c r="N81" s="30">
        <f t="shared" si="16"/>
        <v>-133881.76107000001</v>
      </c>
    </row>
    <row r="82" spans="1:14">
      <c r="A82" s="121"/>
      <c r="B82" s="130" t="s">
        <v>244</v>
      </c>
      <c r="C82" s="130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30"/>
    </row>
    <row r="83" spans="1:14">
      <c r="A83" s="121"/>
      <c r="B83" s="42"/>
      <c r="C83" s="130" t="s">
        <v>245</v>
      </c>
      <c r="D83" s="59">
        <v>-104096.29282999999</v>
      </c>
      <c r="E83" s="59">
        <v>-100922.25628</v>
      </c>
      <c r="F83" s="59">
        <v>-102627.66488</v>
      </c>
      <c r="G83" s="59">
        <v>-101035.38786000002</v>
      </c>
      <c r="H83" s="59">
        <v>-91931.793420000002</v>
      </c>
      <c r="I83" s="59">
        <v>-90646.211869999985</v>
      </c>
      <c r="J83" s="59">
        <v>-89851.419609999997</v>
      </c>
      <c r="K83" s="59">
        <v>-89952.099090000018</v>
      </c>
      <c r="L83" s="59">
        <v>-90810.96418000001</v>
      </c>
      <c r="M83" s="59">
        <v>-89623.095540000009</v>
      </c>
      <c r="N83" s="62">
        <v>-90070.343470000007</v>
      </c>
    </row>
    <row r="84" spans="1:14">
      <c r="A84" s="121"/>
      <c r="B84" s="42"/>
      <c r="C84" s="130" t="s">
        <v>246</v>
      </c>
      <c r="D84" s="59">
        <v>-7659.7493199999999</v>
      </c>
      <c r="E84" s="59">
        <v>-7303.7974599999998</v>
      </c>
      <c r="F84" s="59">
        <v>-6833.0370200000007</v>
      </c>
      <c r="G84" s="59">
        <v>-6669.1361800000004</v>
      </c>
      <c r="H84" s="59">
        <v>-6480.7334700000001</v>
      </c>
      <c r="I84" s="59">
        <v>-6321.8885900000005</v>
      </c>
      <c r="J84" s="59">
        <v>-6023.4429099999998</v>
      </c>
      <c r="K84" s="59">
        <v>-5418.5401299978503</v>
      </c>
      <c r="L84" s="59">
        <v>-5680.8106399999997</v>
      </c>
      <c r="M84" s="59">
        <v>-5432.1771599999993</v>
      </c>
      <c r="N84" s="62">
        <v>-4688.7581799999998</v>
      </c>
    </row>
    <row r="85" spans="1:14">
      <c r="A85" s="121"/>
      <c r="B85" s="42"/>
      <c r="C85" s="130" t="s">
        <v>247</v>
      </c>
      <c r="D85" s="59">
        <v>-4246.8184700000002</v>
      </c>
      <c r="E85" s="59">
        <v>-4089.2304900000004</v>
      </c>
      <c r="F85" s="59">
        <v>-3579.5513800000003</v>
      </c>
      <c r="G85" s="59">
        <v>-3332.8183100000001</v>
      </c>
      <c r="H85" s="59">
        <v>-3436.7564299999999</v>
      </c>
      <c r="I85" s="59">
        <v>-3218.0970399999992</v>
      </c>
      <c r="J85" s="59">
        <v>-3231.9622100000001</v>
      </c>
      <c r="K85" s="59">
        <v>-2856.1799099999998</v>
      </c>
      <c r="L85" s="59">
        <v>-414</v>
      </c>
      <c r="M85" s="59">
        <v>-483</v>
      </c>
      <c r="N85" s="62">
        <v>-452</v>
      </c>
    </row>
    <row r="86" spans="1:14">
      <c r="A86" s="121"/>
      <c r="B86" s="42"/>
      <c r="C86" s="130" t="s">
        <v>248</v>
      </c>
      <c r="D86" s="59"/>
      <c r="E86" s="59">
        <v>0</v>
      </c>
      <c r="F86" s="59"/>
      <c r="G86" s="59"/>
      <c r="H86" s="59"/>
      <c r="I86" s="59"/>
      <c r="J86" s="59"/>
      <c r="K86" s="59"/>
      <c r="L86" s="59"/>
      <c r="M86" s="59"/>
      <c r="N86" s="62"/>
    </row>
    <row r="87" spans="1:14" ht="13.8" thickBot="1">
      <c r="A87" s="121"/>
      <c r="B87" s="42"/>
      <c r="C87" s="130" t="s">
        <v>249</v>
      </c>
      <c r="D87" s="60"/>
      <c r="E87" s="60"/>
      <c r="F87" s="60"/>
      <c r="G87" s="60"/>
      <c r="H87" s="60"/>
      <c r="I87" s="60">
        <v>-2198.9315145631067</v>
      </c>
      <c r="J87" s="60">
        <v>-4475.9180079611651</v>
      </c>
      <c r="K87" s="60">
        <v>-3527.1339779948289</v>
      </c>
      <c r="L87" s="60">
        <v>-2876.5239999999999</v>
      </c>
      <c r="M87" s="60">
        <v>-2948.3489999999997</v>
      </c>
      <c r="N87" s="63">
        <v>-2287.2336800000003</v>
      </c>
    </row>
    <row r="88" spans="1:14" ht="13.8" thickTop="1">
      <c r="A88" s="121"/>
      <c r="B88" s="42"/>
      <c r="C88" s="130" t="s">
        <v>189</v>
      </c>
      <c r="D88" s="126">
        <f>SUM(D83:D85)</f>
        <v>-116002.86061999999</v>
      </c>
      <c r="E88" s="126">
        <f>SUM(E83:E85)</f>
        <v>-112315.28423</v>
      </c>
      <c r="F88" s="126">
        <f>SUM(F83:F85)</f>
        <v>-113040.25328</v>
      </c>
      <c r="G88" s="126">
        <f>SUM(G83:G85)</f>
        <v>-111037.34235000002</v>
      </c>
      <c r="H88" s="126">
        <f>SUM(H83:H85)</f>
        <v>-101849.28332</v>
      </c>
      <c r="I88" s="126">
        <f t="shared" ref="I88:N88" si="17">SUM(I83:I85,I87)</f>
        <v>-102385.12901456309</v>
      </c>
      <c r="J88" s="126">
        <f t="shared" si="17"/>
        <v>-103582.74273796116</v>
      </c>
      <c r="K88" s="126">
        <f t="shared" si="17"/>
        <v>-101753.95310799271</v>
      </c>
      <c r="L88" s="126">
        <f t="shared" si="17"/>
        <v>-99782.298820000011</v>
      </c>
      <c r="M88" s="126">
        <f t="shared" si="17"/>
        <v>-98486.621700000003</v>
      </c>
      <c r="N88" s="30">
        <f t="shared" si="17"/>
        <v>-97498.335330000016</v>
      </c>
    </row>
    <row r="89" spans="1:14">
      <c r="A89" s="121"/>
      <c r="B89" s="42"/>
      <c r="C89" s="42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30"/>
    </row>
    <row r="90" spans="1:14">
      <c r="A90" s="121"/>
      <c r="B90" s="130" t="s">
        <v>231</v>
      </c>
      <c r="C90" s="42"/>
      <c r="D90" s="126"/>
      <c r="E90" s="126"/>
      <c r="F90" s="126"/>
      <c r="G90" s="126"/>
      <c r="H90" s="126"/>
      <c r="I90" s="126"/>
      <c r="J90" s="75">
        <v>4012.3254900000029</v>
      </c>
      <c r="K90" s="75">
        <v>-3730.8789600000018</v>
      </c>
      <c r="L90" s="75">
        <v>-13456.286180000025</v>
      </c>
      <c r="M90" s="75">
        <v>-4873.1951700000209</v>
      </c>
      <c r="N90" s="78">
        <v>4891.510460000005</v>
      </c>
    </row>
    <row r="91" spans="1:14">
      <c r="A91" s="121"/>
      <c r="B91" s="42"/>
      <c r="C91" s="42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30"/>
    </row>
    <row r="92" spans="1:14">
      <c r="A92" s="121"/>
      <c r="B92" s="130" t="s">
        <v>250</v>
      </c>
      <c r="C92" s="42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30"/>
    </row>
    <row r="93" spans="1:14">
      <c r="A93" s="121"/>
      <c r="B93" s="42"/>
      <c r="C93" s="130" t="s">
        <v>251</v>
      </c>
      <c r="D93" s="59">
        <v>-138.89599999999999</v>
      </c>
      <c r="E93" s="59">
        <v>-374.05999999999995</v>
      </c>
      <c r="F93" s="59">
        <v>209.8304064337749</v>
      </c>
      <c r="G93" s="59">
        <v>-396.34800000000007</v>
      </c>
      <c r="H93" s="59">
        <v>-118.89</v>
      </c>
      <c r="I93" s="59">
        <v>-1049.9450000000002</v>
      </c>
      <c r="J93" s="59">
        <v>300.36764999999997</v>
      </c>
      <c r="K93" s="59">
        <v>66.004582134461586</v>
      </c>
      <c r="L93" s="59">
        <v>-75.079890000000006</v>
      </c>
      <c r="M93" s="59">
        <v>-30.345000000000002</v>
      </c>
      <c r="N93" s="62">
        <v>110.96057</v>
      </c>
    </row>
    <row r="94" spans="1:14" ht="13.8" thickBot="1">
      <c r="A94" s="121"/>
      <c r="B94" s="42"/>
      <c r="C94" s="130" t="s">
        <v>236</v>
      </c>
      <c r="D94" s="60">
        <v>4926.28442</v>
      </c>
      <c r="E94" s="60">
        <v>1547.5946899999981</v>
      </c>
      <c r="F94" s="60">
        <v>-2494.5963600000023</v>
      </c>
      <c r="G94" s="60">
        <v>-2923.4791900000155</v>
      </c>
      <c r="H94" s="60">
        <v>-821.31781999999714</v>
      </c>
      <c r="I94" s="60">
        <v>636.56838999998547</v>
      </c>
      <c r="J94" s="60">
        <v>1556.0489600006517</v>
      </c>
      <c r="K94" s="60">
        <v>617.06326314408386</v>
      </c>
      <c r="L94" s="60">
        <v>-7659.8385099999905</v>
      </c>
      <c r="M94" s="60">
        <v>21.275000000029877</v>
      </c>
      <c r="N94" s="63">
        <v>-1842.3727600000202</v>
      </c>
    </row>
    <row r="95" spans="1:14" ht="13.8" thickTop="1">
      <c r="A95" s="121"/>
      <c r="B95" s="42"/>
      <c r="C95" s="130" t="s">
        <v>189</v>
      </c>
      <c r="D95" s="126">
        <f t="shared" ref="D95:N95" si="18">SUM(D93:D94)</f>
        <v>4787.3884200000002</v>
      </c>
      <c r="E95" s="126">
        <f t="shared" si="18"/>
        <v>1173.5346899999981</v>
      </c>
      <c r="F95" s="126">
        <f t="shared" si="18"/>
        <v>-2284.7659535662274</v>
      </c>
      <c r="G95" s="126">
        <f t="shared" si="18"/>
        <v>-3319.8271900000154</v>
      </c>
      <c r="H95" s="126">
        <f t="shared" si="18"/>
        <v>-940.20781999999713</v>
      </c>
      <c r="I95" s="126">
        <f t="shared" si="18"/>
        <v>-413.37661000001469</v>
      </c>
      <c r="J95" s="126">
        <f t="shared" si="18"/>
        <v>1856.4166100006516</v>
      </c>
      <c r="K95" s="126">
        <f t="shared" si="18"/>
        <v>683.06784527854541</v>
      </c>
      <c r="L95" s="126">
        <f t="shared" si="18"/>
        <v>-7734.9183999999905</v>
      </c>
      <c r="M95" s="126">
        <f t="shared" si="18"/>
        <v>-9.0699999999701255</v>
      </c>
      <c r="N95" s="30">
        <f t="shared" si="18"/>
        <v>-1731.4121900000202</v>
      </c>
    </row>
    <row r="96" spans="1:14">
      <c r="A96" s="121"/>
      <c r="B96" s="42"/>
      <c r="C96" s="42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30"/>
    </row>
    <row r="97" spans="1:14">
      <c r="A97" s="121"/>
      <c r="B97" s="130" t="s">
        <v>189</v>
      </c>
      <c r="C97" s="42"/>
      <c r="D97" s="126">
        <f t="shared" ref="D97:I97" si="19">D72+D81+D95</f>
        <v>-433799.91275000008</v>
      </c>
      <c r="E97" s="126">
        <f t="shared" si="19"/>
        <v>-419230.04862000002</v>
      </c>
      <c r="F97" s="126">
        <f t="shared" si="19"/>
        <v>-408554.51580356626</v>
      </c>
      <c r="G97" s="126">
        <f t="shared" si="19"/>
        <v>-403729.00355000002</v>
      </c>
      <c r="H97" s="126">
        <f t="shared" si="19"/>
        <v>-402374.13785000006</v>
      </c>
      <c r="I97" s="126">
        <f t="shared" si="19"/>
        <v>-365813.67966000002</v>
      </c>
      <c r="J97" s="126">
        <f>J72+J81+J88+J90+J95</f>
        <v>-451609.30850796122</v>
      </c>
      <c r="K97" s="126">
        <f>K72+K81+K88+K90+K95</f>
        <v>-432736.04151271848</v>
      </c>
      <c r="L97" s="126">
        <f>L72+L81+L88+L90+L95</f>
        <v>-426560.84805000003</v>
      </c>
      <c r="M97" s="126">
        <f>M72+M81+M88+M90+M95</f>
        <v>-381739.22838000004</v>
      </c>
      <c r="N97" s="30">
        <f>N72+N81+N88+N90+N95</f>
        <v>-373550.58658</v>
      </c>
    </row>
    <row r="98" spans="1:14">
      <c r="A98" s="121"/>
      <c r="B98" s="42"/>
      <c r="C98" s="42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30"/>
    </row>
    <row r="99" spans="1:14">
      <c r="A99" s="15" t="s">
        <v>200</v>
      </c>
      <c r="B99"/>
      <c r="C99"/>
      <c r="D99" s="121"/>
      <c r="E99" s="121"/>
      <c r="F99" s="121"/>
      <c r="G99" s="121"/>
      <c r="H99" s="125"/>
      <c r="I99" s="125"/>
      <c r="J99" s="125"/>
      <c r="K99" s="125"/>
      <c r="L99" s="125"/>
      <c r="M99" s="125"/>
      <c r="N99" s="26"/>
    </row>
    <row r="100" spans="1:14">
      <c r="A100" s="8"/>
      <c r="B100" s="14" t="s">
        <v>252</v>
      </c>
      <c r="C100"/>
      <c r="D100" s="59">
        <v>-36390.331280053142</v>
      </c>
      <c r="E100" s="59">
        <v>-33516.960301938008</v>
      </c>
      <c r="F100" s="59">
        <v>-33388.374515746764</v>
      </c>
      <c r="G100" s="59">
        <v>-33457.502081382758</v>
      </c>
      <c r="H100" s="59">
        <v>-32951.125170756481</v>
      </c>
      <c r="I100" s="59">
        <v>-28896.386107517374</v>
      </c>
      <c r="J100" s="59">
        <v>-25825.723710000002</v>
      </c>
      <c r="K100" s="59">
        <v>-25059.894240632424</v>
      </c>
      <c r="L100" s="59">
        <v>-25661.818607175919</v>
      </c>
      <c r="M100" s="59">
        <v>-27177.925490000001</v>
      </c>
      <c r="N100" s="62">
        <v>-26488.920819999999</v>
      </c>
    </row>
    <row r="101" spans="1:14">
      <c r="A101" s="8"/>
      <c r="B101" s="14" t="s">
        <v>253</v>
      </c>
      <c r="C101"/>
      <c r="D101" s="59">
        <v>-1119.865</v>
      </c>
      <c r="E101" s="59">
        <v>-1305.8381799999997</v>
      </c>
      <c r="F101" s="59">
        <v>-947.03651000000002</v>
      </c>
      <c r="G101" s="59">
        <v>-861.70500000000004</v>
      </c>
      <c r="H101" s="59">
        <v>-716.68227000000002</v>
      </c>
      <c r="I101" s="59">
        <v>-579.87799999999993</v>
      </c>
      <c r="J101" s="59">
        <v>-694.37699999999995</v>
      </c>
      <c r="K101" s="59">
        <v>-735.73299999999995</v>
      </c>
      <c r="L101" s="59">
        <v>-637.20966282407983</v>
      </c>
      <c r="M101" s="59">
        <v>-686.08199999999999</v>
      </c>
      <c r="N101" s="62">
        <v>-491.18028999999996</v>
      </c>
    </row>
    <row r="102" spans="1:14" ht="13.8" thickBot="1">
      <c r="A102" s="8"/>
      <c r="B102" s="14" t="s">
        <v>254</v>
      </c>
      <c r="C102"/>
      <c r="D102" s="60">
        <v>-2117.5109523809524</v>
      </c>
      <c r="E102" s="60">
        <v>-2384.8165600000002</v>
      </c>
      <c r="F102" s="60">
        <v>-1952.0206080952378</v>
      </c>
      <c r="G102" s="60">
        <v>-1968.5955280952383</v>
      </c>
      <c r="H102" s="60">
        <v>-1674.3560561904762</v>
      </c>
      <c r="I102" s="60">
        <v>-1607.3707861904763</v>
      </c>
      <c r="J102" s="60">
        <v>-1554.3455799999999</v>
      </c>
      <c r="K102" s="60">
        <v>-2264.5841299999997</v>
      </c>
      <c r="L102" s="60">
        <v>-2253.7376000000004</v>
      </c>
      <c r="M102" s="60">
        <v>-2211.04997</v>
      </c>
      <c r="N102" s="63">
        <v>-1812.1212700000001</v>
      </c>
    </row>
    <row r="103" spans="1:14" ht="13.8" thickTop="1">
      <c r="A103" s="8"/>
      <c r="B103" s="14" t="s">
        <v>189</v>
      </c>
      <c r="C103"/>
      <c r="D103" s="126">
        <f>D102+D101+D100</f>
        <v>-39627.707232434092</v>
      </c>
      <c r="E103" s="126">
        <f>E102+E101+E100</f>
        <v>-37207.615041938006</v>
      </c>
      <c r="F103" s="126">
        <f>F102+F101+F100</f>
        <v>-36287.431633842003</v>
      </c>
      <c r="G103" s="126">
        <f>G102+G101+G100</f>
        <v>-36287.802609477993</v>
      </c>
      <c r="H103" s="126">
        <f>H102+H101+H100</f>
        <v>-35342.16349694696</v>
      </c>
      <c r="I103" s="126">
        <f t="shared" ref="I103:N103" si="20">I102+I101+I100</f>
        <v>-31083.634893707851</v>
      </c>
      <c r="J103" s="126">
        <f t="shared" si="20"/>
        <v>-28074.44629</v>
      </c>
      <c r="K103" s="126">
        <f t="shared" si="20"/>
        <v>-28060.211370632423</v>
      </c>
      <c r="L103" s="126">
        <f t="shared" si="20"/>
        <v>-28552.765869999999</v>
      </c>
      <c r="M103" s="126">
        <f t="shared" si="20"/>
        <v>-30075.05746</v>
      </c>
      <c r="N103" s="30">
        <f t="shared" si="20"/>
        <v>-28792.222379999999</v>
      </c>
    </row>
    <row r="104" spans="1:14">
      <c r="A104" s="8"/>
      <c r="B104" s="121"/>
      <c r="C104" s="121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30"/>
    </row>
    <row r="105" spans="1:14">
      <c r="A105" s="8"/>
      <c r="B105" s="14" t="s">
        <v>255</v>
      </c>
      <c r="C105" s="77"/>
      <c r="D105" s="59">
        <v>-148437.0494636998</v>
      </c>
      <c r="E105" s="59">
        <v>-85866.40406868</v>
      </c>
      <c r="F105" s="59">
        <v>-149585.02381929997</v>
      </c>
      <c r="G105" s="59">
        <v>-144643.79251860586</v>
      </c>
      <c r="H105" s="59">
        <v>-153307.54325736998</v>
      </c>
      <c r="I105" s="59">
        <v>-139163.30177568001</v>
      </c>
      <c r="J105" s="59">
        <v>-135421.52840495002</v>
      </c>
      <c r="K105" s="59">
        <v>-125855.111467</v>
      </c>
      <c r="L105" s="59">
        <v>-102502.6035371</v>
      </c>
      <c r="M105" s="59">
        <v>-66497.241766349674</v>
      </c>
      <c r="N105" s="62">
        <v>-66285.126580349592</v>
      </c>
    </row>
    <row r="106" spans="1:14">
      <c r="A106" s="8"/>
      <c r="B106" s="14" t="s">
        <v>256</v>
      </c>
      <c r="C106" s="77"/>
      <c r="D106" s="59">
        <v>-146314.1570756998</v>
      </c>
      <c r="E106" s="59">
        <v>-84786.774220679989</v>
      </c>
      <c r="F106" s="59">
        <v>-149238.03918329999</v>
      </c>
      <c r="G106" s="59">
        <v>-144146.75331860586</v>
      </c>
      <c r="H106" s="59">
        <v>-152797.09937936999</v>
      </c>
      <c r="I106" s="59">
        <v>-138619.51532768001</v>
      </c>
      <c r="J106" s="59">
        <v>-134794.49194495002</v>
      </c>
      <c r="K106" s="59">
        <v>-125342.84167099999</v>
      </c>
      <c r="L106" s="59">
        <v>-102146.2050611</v>
      </c>
      <c r="M106" s="59">
        <v>-66214.317126349677</v>
      </c>
      <c r="N106" s="62">
        <v>-65981.647652349595</v>
      </c>
    </row>
    <row r="107" spans="1:14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3"/>
    </row>
  </sheetData>
  <customSheetViews>
    <customSheetView guid="{983DF4B0-6405-4972-98DD-0842688C8AF6}" scale="85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50" orientation="landscape" r:id="rId2"/>
      <headerFooter alignWithMargins="0">
        <oddHeader>&amp;L&amp;"-,Regular"Lakisääteinen tapaturmavakuutus 2002–2011&amp;R&amp;"Arial,Regular"Raportti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4" width="20.6640625" style="14" customWidth="1"/>
    <col min="5" max="5" width="21.6640625" style="14" customWidth="1"/>
    <col min="6" max="6" width="16" style="14" customWidth="1"/>
    <col min="7" max="14" width="15.77734375" style="14" customWidth="1"/>
    <col min="15" max="16384" width="9.33203125" style="14"/>
  </cols>
  <sheetData>
    <row r="1" spans="1:14" ht="15.6">
      <c r="A1" s="157" t="s">
        <v>340</v>
      </c>
      <c r="B1" s="157"/>
      <c r="C1" s="157"/>
      <c r="D1" s="157"/>
      <c r="E1" s="154"/>
      <c r="F1" s="154"/>
    </row>
    <row r="2" spans="1:14">
      <c r="A2" s="155" t="s">
        <v>332</v>
      </c>
      <c r="B2" s="155"/>
      <c r="C2" s="155"/>
      <c r="D2" s="155"/>
    </row>
    <row r="3" spans="1:14">
      <c r="A3" s="150"/>
      <c r="B3"/>
      <c r="C3"/>
    </row>
    <row r="4" spans="1:14">
      <c r="A4" s="165" t="s">
        <v>183</v>
      </c>
      <c r="B4" s="166"/>
      <c r="C4" s="166"/>
      <c r="D4" s="165" t="s">
        <v>68</v>
      </c>
      <c r="E4" s="166"/>
      <c r="F4" s="166"/>
      <c r="G4" s="189"/>
      <c r="H4" s="189"/>
      <c r="I4" s="189"/>
      <c r="J4" s="189"/>
      <c r="K4" s="189"/>
      <c r="L4" s="189"/>
      <c r="M4" s="189"/>
      <c r="N4" s="190"/>
    </row>
    <row r="5" spans="1:14">
      <c r="A5" s="167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>
      <c r="A7" s="15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ht="13.5" customHeight="1">
      <c r="A8" s="15"/>
      <c r="B8" s="10" t="s">
        <v>36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ht="13.5" customHeight="1">
      <c r="A9" s="8"/>
      <c r="B9" s="7"/>
      <c r="C9" s="7" t="s">
        <v>5</v>
      </c>
      <c r="D9" s="59">
        <f>E10*-1</f>
        <v>4225.7249899999997</v>
      </c>
      <c r="E9" s="59">
        <v>5592.4236800000008</v>
      </c>
      <c r="F9" s="59">
        <v>5258.5130100000015</v>
      </c>
      <c r="G9" s="59">
        <v>5621.1789999999992</v>
      </c>
      <c r="H9" s="59">
        <v>4920.6114200000002</v>
      </c>
      <c r="I9" s="59">
        <v>5397.3471099999997</v>
      </c>
      <c r="J9" s="59">
        <v>4952.1100000000006</v>
      </c>
      <c r="K9" s="59">
        <v>4781.4310000000005</v>
      </c>
      <c r="L9" s="59">
        <v>2878.4540000000002</v>
      </c>
      <c r="M9" s="59">
        <v>3102.2860000000005</v>
      </c>
      <c r="N9" s="62">
        <v>3288.1573311536181</v>
      </c>
    </row>
    <row r="10" spans="1:14" ht="13.5" customHeight="1" thickBot="1">
      <c r="A10" s="8"/>
      <c r="B10" s="7"/>
      <c r="C10" s="7" t="s">
        <v>6</v>
      </c>
      <c r="D10" s="60">
        <v>-10944.342000000001</v>
      </c>
      <c r="E10" s="60">
        <v>-4225.7249899999997</v>
      </c>
      <c r="F10" s="60">
        <v>-5592.4236800000008</v>
      </c>
      <c r="G10" s="60">
        <v>-5258.50299</v>
      </c>
      <c r="H10" s="60">
        <v>-5621.1789999999992</v>
      </c>
      <c r="I10" s="60">
        <v>-4920.6114200000002</v>
      </c>
      <c r="J10" s="60">
        <v>-5397.52711</v>
      </c>
      <c r="K10" s="60">
        <v>-4952.1100000000006</v>
      </c>
      <c r="L10" s="60">
        <v>-4781.4310000000005</v>
      </c>
      <c r="M10" s="60">
        <v>-2878.4540000000002</v>
      </c>
      <c r="N10" s="63">
        <v>-3102.2860000000005</v>
      </c>
    </row>
    <row r="11" spans="1:14" ht="13.5" customHeight="1" thickTop="1">
      <c r="A11" s="8"/>
      <c r="B11" s="10"/>
      <c r="C11" s="10" t="s">
        <v>4</v>
      </c>
      <c r="D11" s="32">
        <f>D9+D10</f>
        <v>-6718.6170100000008</v>
      </c>
      <c r="E11" s="32">
        <f>E9+E10</f>
        <v>1366.6986900000011</v>
      </c>
      <c r="F11" s="32">
        <f>F9+F10</f>
        <v>-333.9106699999993</v>
      </c>
      <c r="G11" s="32">
        <f t="shared" ref="G11:M11" si="1">G9+G10</f>
        <v>362.67600999999922</v>
      </c>
      <c r="H11" s="32">
        <f t="shared" si="1"/>
        <v>-700.567579999999</v>
      </c>
      <c r="I11" s="32">
        <f t="shared" si="1"/>
        <v>476.73568999999952</v>
      </c>
      <c r="J11" s="32">
        <f t="shared" si="1"/>
        <v>-445.41710999999941</v>
      </c>
      <c r="K11" s="32">
        <f t="shared" si="1"/>
        <v>-170.67900000000009</v>
      </c>
      <c r="L11" s="32">
        <f t="shared" si="1"/>
        <v>-1902.9770000000003</v>
      </c>
      <c r="M11" s="32">
        <f t="shared" si="1"/>
        <v>223.83200000000033</v>
      </c>
      <c r="N11" s="30">
        <f>N10+N9</f>
        <v>185.87133115361758</v>
      </c>
    </row>
    <row r="12" spans="1:14" ht="13.5" customHeight="1">
      <c r="A12" s="8"/>
      <c r="B12" s="10"/>
      <c r="C12" s="10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ht="13.5" customHeight="1">
      <c r="A13" s="8"/>
      <c r="B13" s="10" t="s">
        <v>34</v>
      </c>
      <c r="C13" s="7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 ht="13.5" customHeight="1">
      <c r="A14" s="8"/>
      <c r="B14" s="7"/>
      <c r="C14" s="7" t="s">
        <v>5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-11.333</v>
      </c>
      <c r="N14" s="62">
        <v>0</v>
      </c>
    </row>
    <row r="15" spans="1:14" ht="13.5" customHeight="1" thickBot="1">
      <c r="A15" s="8"/>
      <c r="B15" s="7"/>
      <c r="C15" s="7" t="s">
        <v>6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3">
        <v>11.333</v>
      </c>
    </row>
    <row r="16" spans="1:14" ht="13.5" customHeight="1" thickTop="1">
      <c r="A16" s="8"/>
      <c r="B16" s="7"/>
      <c r="C16" s="7" t="s">
        <v>4</v>
      </c>
      <c r="D16" s="32">
        <f>D14+D15</f>
        <v>0</v>
      </c>
      <c r="E16" s="32">
        <f>E14+E15</f>
        <v>0</v>
      </c>
      <c r="F16" s="32">
        <f>F14+F15</f>
        <v>0</v>
      </c>
      <c r="G16" s="32">
        <f t="shared" ref="G16:M16" si="2">G14+G15</f>
        <v>0</v>
      </c>
      <c r="H16" s="32">
        <f t="shared" si="2"/>
        <v>0</v>
      </c>
      <c r="I16" s="32">
        <f t="shared" si="2"/>
        <v>0</v>
      </c>
      <c r="J16" s="32">
        <f t="shared" si="2"/>
        <v>0</v>
      </c>
      <c r="K16" s="32">
        <f t="shared" si="2"/>
        <v>0</v>
      </c>
      <c r="L16" s="32">
        <f t="shared" si="2"/>
        <v>0</v>
      </c>
      <c r="M16" s="32">
        <f t="shared" si="2"/>
        <v>-11.333</v>
      </c>
      <c r="N16" s="30">
        <f>N15+N14</f>
        <v>11.333</v>
      </c>
    </row>
    <row r="17" spans="1:14" ht="13.5" customHeight="1">
      <c r="A17" s="8"/>
      <c r="B17" s="7"/>
      <c r="C17" s="1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ht="13.5" customHeight="1">
      <c r="A18" s="15" t="s">
        <v>69</v>
      </c>
      <c r="B18" s="7"/>
      <c r="C18" s="7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4" ht="13.5" customHeight="1">
      <c r="A19" s="8"/>
      <c r="B19" s="7" t="s">
        <v>36</v>
      </c>
      <c r="C19" s="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13.5" customHeight="1">
      <c r="A20" s="8"/>
      <c r="B20" s="7"/>
      <c r="C20" s="7" t="s">
        <v>71</v>
      </c>
      <c r="D20" s="59">
        <f>E21*-1</f>
        <v>3159984.2094188309</v>
      </c>
      <c r="E20" s="59">
        <v>2959559.8020000001</v>
      </c>
      <c r="F20" s="59">
        <v>2863295.6081400001</v>
      </c>
      <c r="G20" s="59">
        <v>2806948.8087399998</v>
      </c>
      <c r="H20" s="59">
        <v>2748195.3979622945</v>
      </c>
      <c r="I20" s="59">
        <v>2639544.2149800002</v>
      </c>
      <c r="J20" s="59">
        <v>2484210.6972445808</v>
      </c>
      <c r="K20" s="59">
        <v>2315395.3104965305</v>
      </c>
      <c r="L20" s="59">
        <v>2178150.4524663007</v>
      </c>
      <c r="M20" s="59">
        <v>2002446.53680406</v>
      </c>
      <c r="N20" s="62">
        <v>1907368.910170868</v>
      </c>
    </row>
    <row r="21" spans="1:14" ht="13.5" customHeight="1" thickBot="1">
      <c r="A21" s="8"/>
      <c r="B21" s="10"/>
      <c r="C21" s="7" t="s">
        <v>73</v>
      </c>
      <c r="D21" s="60">
        <v>-3261815.4863780295</v>
      </c>
      <c r="E21" s="60">
        <v>-3159984.2094188309</v>
      </c>
      <c r="F21" s="60">
        <v>-2959559.8020000001</v>
      </c>
      <c r="G21" s="60">
        <v>-2863295.13717</v>
      </c>
      <c r="H21" s="60">
        <v>-2806949.1039399998</v>
      </c>
      <c r="I21" s="60">
        <v>-2748195.3979622945</v>
      </c>
      <c r="J21" s="60">
        <v>-2639543.9103099997</v>
      </c>
      <c r="K21" s="60">
        <v>-2484210.6968545811</v>
      </c>
      <c r="L21" s="60">
        <v>-2315395.3104965305</v>
      </c>
      <c r="M21" s="60">
        <v>-2207016.247696301</v>
      </c>
      <c r="N21" s="63">
        <v>-2002446.53680406</v>
      </c>
    </row>
    <row r="22" spans="1:14" ht="13.5" customHeight="1" thickTop="1">
      <c r="A22" s="8"/>
      <c r="B22" s="10"/>
      <c r="C22" s="10" t="s">
        <v>4</v>
      </c>
      <c r="D22" s="32">
        <f>D20+D21</f>
        <v>-101831.27695919853</v>
      </c>
      <c r="E22" s="32">
        <f>E20+E21</f>
        <v>-200424.40741883079</v>
      </c>
      <c r="F22" s="32">
        <f>F20+F21</f>
        <v>-96264.193859999999</v>
      </c>
      <c r="G22" s="32">
        <f t="shared" ref="G22:M22" si="3">G20+G21</f>
        <v>-56346.328430000227</v>
      </c>
      <c r="H22" s="32">
        <f t="shared" si="3"/>
        <v>-58753.705977705307</v>
      </c>
      <c r="I22" s="32">
        <f t="shared" si="3"/>
        <v>-108651.18298229435</v>
      </c>
      <c r="J22" s="32">
        <f t="shared" si="3"/>
        <v>-155333.21306541888</v>
      </c>
      <c r="K22" s="32">
        <f t="shared" si="3"/>
        <v>-168815.38635805063</v>
      </c>
      <c r="L22" s="32">
        <f t="shared" si="3"/>
        <v>-137244.85803022981</v>
      </c>
      <c r="M22" s="32">
        <f t="shared" si="3"/>
        <v>-204569.71089224098</v>
      </c>
      <c r="N22" s="30">
        <f>N21+N20</f>
        <v>-95077.626633191947</v>
      </c>
    </row>
    <row r="23" spans="1:14" ht="13.5" customHeight="1">
      <c r="A23" s="8"/>
      <c r="B23" s="10"/>
      <c r="C23" s="7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1:14" ht="13.5" customHeight="1">
      <c r="A24" s="8"/>
      <c r="B24" s="10" t="s">
        <v>34</v>
      </c>
      <c r="C24" s="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</row>
    <row r="25" spans="1:14" ht="13.5" customHeight="1">
      <c r="A25" s="8"/>
      <c r="B25" s="10"/>
      <c r="C25" s="7" t="s">
        <v>71</v>
      </c>
      <c r="D25" s="59">
        <f>E26*-1</f>
        <v>-3131.5529999999999</v>
      </c>
      <c r="E25" s="59">
        <v>-3087.7574493350003</v>
      </c>
      <c r="F25" s="59">
        <v>-2360.1057593350001</v>
      </c>
      <c r="G25" s="59">
        <v>-2669.0940000000001</v>
      </c>
      <c r="H25" s="59">
        <v>-2706.6521899999998</v>
      </c>
      <c r="I25" s="59">
        <v>-3459.5816299999997</v>
      </c>
      <c r="J25" s="59">
        <v>-5153.6359282596504</v>
      </c>
      <c r="K25" s="59">
        <v>-5164.1748806797596</v>
      </c>
      <c r="L25" s="59">
        <v>-5671.7865433000807</v>
      </c>
      <c r="M25" s="59">
        <v>-7049.2150000000001</v>
      </c>
      <c r="N25" s="62">
        <v>-7288.4251364811389</v>
      </c>
    </row>
    <row r="26" spans="1:14" ht="13.5" customHeight="1" thickBot="1">
      <c r="A26" s="8"/>
      <c r="B26" s="10"/>
      <c r="C26" s="7" t="s">
        <v>73</v>
      </c>
      <c r="D26" s="60">
        <v>5517.7271259999998</v>
      </c>
      <c r="E26" s="60">
        <v>3131.5529999999999</v>
      </c>
      <c r="F26" s="60">
        <v>3087.7574493350003</v>
      </c>
      <c r="G26" s="60">
        <v>2360.027</v>
      </c>
      <c r="H26" s="60">
        <v>2669.0940100000003</v>
      </c>
      <c r="I26" s="60">
        <v>2706.6521899999998</v>
      </c>
      <c r="J26" s="60">
        <v>3459.5816299999997</v>
      </c>
      <c r="K26" s="60">
        <v>5153.6359282596504</v>
      </c>
      <c r="L26" s="60">
        <v>5192.1748806797596</v>
      </c>
      <c r="M26" s="60">
        <v>5671.7865433000807</v>
      </c>
      <c r="N26" s="63">
        <v>7049.2150000000001</v>
      </c>
    </row>
    <row r="27" spans="1:14" ht="13.5" customHeight="1" thickTop="1">
      <c r="A27" s="8"/>
      <c r="B27" s="10"/>
      <c r="C27" s="10" t="s">
        <v>4</v>
      </c>
      <c r="D27" s="32">
        <f>D25+D26</f>
        <v>2386.1741259999999</v>
      </c>
      <c r="E27" s="32">
        <f>E25+E26</f>
        <v>43.79555066499961</v>
      </c>
      <c r="F27" s="32">
        <f>F25+F26</f>
        <v>727.65169000000014</v>
      </c>
      <c r="G27" s="32">
        <f t="shared" ref="G27:M27" si="4">G25+G26</f>
        <v>-309.06700000000001</v>
      </c>
      <c r="H27" s="32">
        <f t="shared" si="4"/>
        <v>-37.558179999999538</v>
      </c>
      <c r="I27" s="32">
        <f t="shared" si="4"/>
        <v>-752.92943999999989</v>
      </c>
      <c r="J27" s="32">
        <f t="shared" si="4"/>
        <v>-1694.0542982596507</v>
      </c>
      <c r="K27" s="32">
        <f t="shared" si="4"/>
        <v>-10.538952420109126</v>
      </c>
      <c r="L27" s="32">
        <f t="shared" si="4"/>
        <v>-479.61166262032111</v>
      </c>
      <c r="M27" s="32">
        <f t="shared" si="4"/>
        <v>-1377.4284566999195</v>
      </c>
      <c r="N27" s="30">
        <f>N26+N25</f>
        <v>-239.21013648113876</v>
      </c>
    </row>
    <row r="28" spans="1:14" ht="13.5" customHeight="1">
      <c r="A28" s="8"/>
      <c r="B28" s="10"/>
      <c r="C28" s="10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ht="13.5" customHeight="1">
      <c r="A29" s="15" t="s">
        <v>70</v>
      </c>
      <c r="B29" s="7"/>
      <c r="C29" s="7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13.5" customHeight="1">
      <c r="A30" s="15"/>
      <c r="B30" s="7" t="s">
        <v>36</v>
      </c>
      <c r="C30" s="7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13.5" customHeight="1">
      <c r="A31" s="8"/>
      <c r="B31" s="7"/>
      <c r="C31" s="7" t="s">
        <v>61</v>
      </c>
      <c r="D31" s="59">
        <f>E32*-1</f>
        <v>108931.987415126</v>
      </c>
      <c r="E31" s="59">
        <v>99028.027035832012</v>
      </c>
      <c r="F31" s="59">
        <v>95281.201240000009</v>
      </c>
      <c r="G31" s="59">
        <v>84358.05498999999</v>
      </c>
      <c r="H31" s="59">
        <v>80680.000857053528</v>
      </c>
      <c r="I31" s="59">
        <v>77063.433069999999</v>
      </c>
      <c r="J31" s="59">
        <v>71498.272999999986</v>
      </c>
      <c r="K31" s="59">
        <v>66251.429999999993</v>
      </c>
      <c r="L31" s="59">
        <v>64962.364999999998</v>
      </c>
      <c r="M31" s="59">
        <v>60501.326680000006</v>
      </c>
      <c r="N31" s="62">
        <v>58664.629508243728</v>
      </c>
    </row>
    <row r="32" spans="1:14" ht="13.5" customHeight="1" thickBot="1">
      <c r="A32" s="8"/>
      <c r="B32" s="7"/>
      <c r="C32" s="7" t="s">
        <v>62</v>
      </c>
      <c r="D32" s="60">
        <v>-111144.9051446105</v>
      </c>
      <c r="E32" s="60">
        <v>-108931.987415126</v>
      </c>
      <c r="F32" s="60">
        <v>-99028.027035832012</v>
      </c>
      <c r="G32" s="60">
        <v>-95280.729240000015</v>
      </c>
      <c r="H32" s="60">
        <v>-84346.656990000003</v>
      </c>
      <c r="I32" s="60">
        <v>-80680.000857053528</v>
      </c>
      <c r="J32" s="60">
        <v>-77064.140069999994</v>
      </c>
      <c r="K32" s="60">
        <v>-71498.272999999986</v>
      </c>
      <c r="L32" s="60">
        <v>-66251.429999999993</v>
      </c>
      <c r="M32" s="60">
        <v>-64962.50503</v>
      </c>
      <c r="N32" s="63">
        <v>-60501.326680000006</v>
      </c>
    </row>
    <row r="33" spans="1:14" ht="13.5" customHeight="1" thickTop="1">
      <c r="A33" s="8"/>
      <c r="B33" s="10"/>
      <c r="C33" s="10" t="s">
        <v>4</v>
      </c>
      <c r="D33" s="32">
        <f>D31+D32</f>
        <v>-2212.9177294844994</v>
      </c>
      <c r="E33" s="32">
        <f>E31+E32</f>
        <v>-9903.9603792939888</v>
      </c>
      <c r="F33" s="32">
        <f>F31+F32</f>
        <v>-3746.8257958320028</v>
      </c>
      <c r="G33" s="32">
        <f t="shared" ref="G33:M33" si="5">G31+G32</f>
        <v>-10922.674250000025</v>
      </c>
      <c r="H33" s="32">
        <f t="shared" si="5"/>
        <v>-3666.6561329464748</v>
      </c>
      <c r="I33" s="32">
        <f t="shared" si="5"/>
        <v>-3616.5677870535292</v>
      </c>
      <c r="J33" s="32">
        <f t="shared" si="5"/>
        <v>-5565.8670700000075</v>
      </c>
      <c r="K33" s="32">
        <f t="shared" si="5"/>
        <v>-5246.8429999999935</v>
      </c>
      <c r="L33" s="32">
        <f t="shared" si="5"/>
        <v>-1289.0649999999951</v>
      </c>
      <c r="M33" s="32">
        <f t="shared" si="5"/>
        <v>-4461.1783499999947</v>
      </c>
      <c r="N33" s="30">
        <f>N32+N31</f>
        <v>-1836.6971717562774</v>
      </c>
    </row>
    <row r="34" spans="1:14" ht="13.5" customHeight="1">
      <c r="A34" s="8"/>
      <c r="B34" s="10"/>
      <c r="C34" s="10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ht="13.5" customHeight="1">
      <c r="A35" s="8"/>
      <c r="B35" s="10" t="s">
        <v>34</v>
      </c>
      <c r="C35" s="10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ht="13.5" customHeight="1">
      <c r="A36" s="8"/>
      <c r="B36" s="10"/>
      <c r="C36" s="7" t="s">
        <v>61</v>
      </c>
      <c r="D36" s="59">
        <f>E37*-1</f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62">
        <v>0</v>
      </c>
    </row>
    <row r="37" spans="1:14" ht="13.5" customHeight="1" thickBot="1">
      <c r="A37" s="8"/>
      <c r="B37" s="10"/>
      <c r="C37" s="7" t="s">
        <v>62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3">
        <v>0</v>
      </c>
    </row>
    <row r="38" spans="1:14" ht="13.5" customHeight="1" thickTop="1">
      <c r="A38" s="8"/>
      <c r="B38" s="10"/>
      <c r="C38" s="10" t="s">
        <v>4</v>
      </c>
      <c r="D38" s="32">
        <f>D36+D37</f>
        <v>0</v>
      </c>
      <c r="E38" s="32">
        <v>0</v>
      </c>
      <c r="F38" s="32">
        <f>F36+F37</f>
        <v>0</v>
      </c>
      <c r="G38" s="32">
        <f t="shared" ref="G38:M38" si="6">G36+G37</f>
        <v>0</v>
      </c>
      <c r="H38" s="32">
        <f t="shared" si="6"/>
        <v>0</v>
      </c>
      <c r="I38" s="32">
        <f t="shared" si="6"/>
        <v>0</v>
      </c>
      <c r="J38" s="32">
        <f t="shared" si="6"/>
        <v>0</v>
      </c>
      <c r="K38" s="32">
        <f t="shared" si="6"/>
        <v>0</v>
      </c>
      <c r="L38" s="32">
        <f t="shared" si="6"/>
        <v>0</v>
      </c>
      <c r="M38" s="32">
        <f t="shared" si="6"/>
        <v>0</v>
      </c>
      <c r="N38" s="30">
        <f>N37+N36</f>
        <v>0</v>
      </c>
    </row>
    <row r="39" spans="1:14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</row>
    <row r="40" spans="1:14">
      <c r="B40" s="10"/>
    </row>
    <row r="41" spans="1:14" ht="15.6">
      <c r="A41" s="154" t="s">
        <v>341</v>
      </c>
      <c r="B41" s="161"/>
      <c r="C41" s="154"/>
      <c r="D41" s="154"/>
      <c r="E41" s="154"/>
    </row>
    <row r="42" spans="1:14">
      <c r="A42" s="14" t="s">
        <v>331</v>
      </c>
      <c r="B42" s="10"/>
    </row>
    <row r="44" spans="1:14">
      <c r="A44" s="165" t="s">
        <v>197</v>
      </c>
      <c r="B44" s="166"/>
      <c r="C44" s="166"/>
      <c r="D44" s="165" t="s">
        <v>198</v>
      </c>
      <c r="E44" s="166"/>
      <c r="F44" s="166"/>
      <c r="G44" s="191"/>
      <c r="H44" s="189"/>
      <c r="I44" s="189"/>
      <c r="J44" s="189"/>
      <c r="K44" s="189"/>
      <c r="L44" s="189"/>
      <c r="M44" s="189"/>
      <c r="N44" s="190"/>
    </row>
    <row r="45" spans="1:14">
      <c r="A45" s="167"/>
      <c r="B45" s="166"/>
      <c r="C45" s="166"/>
      <c r="D45" s="170">
        <v>2012</v>
      </c>
      <c r="E45" s="170">
        <v>2011</v>
      </c>
      <c r="F45" s="170">
        <f t="shared" ref="F45" si="7">G45+1</f>
        <v>2010</v>
      </c>
      <c r="G45" s="170">
        <f t="shared" ref="G45" si="8">H45+1</f>
        <v>2009</v>
      </c>
      <c r="H45" s="170">
        <f t="shared" ref="H45" si="9">I45+1</f>
        <v>2008</v>
      </c>
      <c r="I45" s="170">
        <f t="shared" ref="I45" si="10">J45+1</f>
        <v>2007</v>
      </c>
      <c r="J45" s="170">
        <f t="shared" ref="J45" si="11">K45+1</f>
        <v>2006</v>
      </c>
      <c r="K45" s="170">
        <f t="shared" ref="K45" si="12">L45+1</f>
        <v>2005</v>
      </c>
      <c r="L45" s="170">
        <f t="shared" ref="L45" si="13">M45+1</f>
        <v>2004</v>
      </c>
      <c r="M45" s="170">
        <f t="shared" ref="M45" si="14">N45+1</f>
        <v>2003</v>
      </c>
      <c r="N45" s="173">
        <v>2002</v>
      </c>
    </row>
    <row r="46" spans="1:14">
      <c r="A46" s="8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9"/>
    </row>
    <row r="47" spans="1:14">
      <c r="A47" s="131" t="s">
        <v>188</v>
      </c>
      <c r="B47" s="132"/>
      <c r="C47" s="132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9"/>
    </row>
    <row r="48" spans="1:14">
      <c r="A48" s="131"/>
      <c r="B48" s="133" t="s">
        <v>36</v>
      </c>
      <c r="C48" s="132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9"/>
    </row>
    <row r="49" spans="1:14">
      <c r="A49" s="134"/>
      <c r="B49" s="132"/>
      <c r="C49" s="132" t="s">
        <v>257</v>
      </c>
      <c r="D49" s="59">
        <f>E50*-1</f>
        <v>4225.7249899999997</v>
      </c>
      <c r="E49" s="59">
        <v>5592.4236800000008</v>
      </c>
      <c r="F49" s="59">
        <v>5258.5130100000015</v>
      </c>
      <c r="G49" s="59">
        <v>5621.1789999999992</v>
      </c>
      <c r="H49" s="59">
        <v>4920.6114200000002</v>
      </c>
      <c r="I49" s="59">
        <v>5397.3471099999997</v>
      </c>
      <c r="J49" s="59">
        <v>4952.1100000000006</v>
      </c>
      <c r="K49" s="59">
        <v>4781.4310000000005</v>
      </c>
      <c r="L49" s="59">
        <v>2878.4540000000002</v>
      </c>
      <c r="M49" s="59">
        <v>3102.2860000000005</v>
      </c>
      <c r="N49" s="62">
        <v>3288.1573311536181</v>
      </c>
    </row>
    <row r="50" spans="1:14" ht="13.8" thickBot="1">
      <c r="A50" s="134"/>
      <c r="B50" s="132"/>
      <c r="C50" s="132" t="s">
        <v>258</v>
      </c>
      <c r="D50" s="60">
        <v>-10944.342000000001</v>
      </c>
      <c r="E50" s="60">
        <v>-4225.7249899999997</v>
      </c>
      <c r="F50" s="60">
        <v>-5592.4236800000008</v>
      </c>
      <c r="G50" s="60">
        <v>-5258.50299</v>
      </c>
      <c r="H50" s="60">
        <v>-5621.1789999999992</v>
      </c>
      <c r="I50" s="60">
        <v>-4920.6114200000002</v>
      </c>
      <c r="J50" s="60">
        <v>-5397.52711</v>
      </c>
      <c r="K50" s="60">
        <v>-4952.1100000000006</v>
      </c>
      <c r="L50" s="60">
        <v>-4781.4310000000005</v>
      </c>
      <c r="M50" s="60">
        <v>-2878.4540000000002</v>
      </c>
      <c r="N50" s="63">
        <v>-3102.2860000000005</v>
      </c>
    </row>
    <row r="51" spans="1:14" ht="13.8" thickTop="1">
      <c r="A51" s="134"/>
      <c r="B51" s="133"/>
      <c r="C51" s="133" t="s">
        <v>189</v>
      </c>
      <c r="D51" s="126">
        <f>D49+D50</f>
        <v>-6718.6170100000008</v>
      </c>
      <c r="E51" s="126">
        <f>E49+E50</f>
        <v>1366.6986900000011</v>
      </c>
      <c r="F51" s="126">
        <f>F49+F50</f>
        <v>-333.9106699999993</v>
      </c>
      <c r="G51" s="126">
        <f t="shared" ref="G51:M51" si="15">G49+G50</f>
        <v>362.67600999999922</v>
      </c>
      <c r="H51" s="126">
        <f t="shared" si="15"/>
        <v>-700.567579999999</v>
      </c>
      <c r="I51" s="126">
        <f t="shared" si="15"/>
        <v>476.73568999999952</v>
      </c>
      <c r="J51" s="126">
        <f t="shared" si="15"/>
        <v>-445.41710999999941</v>
      </c>
      <c r="K51" s="126">
        <f t="shared" si="15"/>
        <v>-170.67900000000009</v>
      </c>
      <c r="L51" s="126">
        <f t="shared" si="15"/>
        <v>-1902.9770000000003</v>
      </c>
      <c r="M51" s="126">
        <f t="shared" si="15"/>
        <v>223.83200000000033</v>
      </c>
      <c r="N51" s="30">
        <f>N50+N49</f>
        <v>185.87133115361758</v>
      </c>
    </row>
    <row r="52" spans="1:14">
      <c r="A52" s="134"/>
      <c r="B52" s="133"/>
      <c r="C52" s="133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26"/>
    </row>
    <row r="53" spans="1:14">
      <c r="A53" s="134"/>
      <c r="B53" s="133" t="s">
        <v>187</v>
      </c>
      <c r="C53" s="132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26"/>
    </row>
    <row r="54" spans="1:14">
      <c r="A54" s="134"/>
      <c r="B54" s="132"/>
      <c r="C54" s="132" t="s">
        <v>257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-11.333</v>
      </c>
      <c r="N54" s="62">
        <v>0</v>
      </c>
    </row>
    <row r="55" spans="1:14" ht="13.8" thickBot="1">
      <c r="A55" s="134"/>
      <c r="B55" s="132"/>
      <c r="C55" s="132" t="s">
        <v>258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3">
        <v>11.333</v>
      </c>
    </row>
    <row r="56" spans="1:14" ht="13.8" thickTop="1">
      <c r="A56" s="134"/>
      <c r="B56" s="132"/>
      <c r="C56" s="132" t="s">
        <v>189</v>
      </c>
      <c r="D56" s="126">
        <f>D54+D55</f>
        <v>0</v>
      </c>
      <c r="E56" s="126">
        <f>E54+E55</f>
        <v>0</v>
      </c>
      <c r="F56" s="126">
        <f>F54+F55</f>
        <v>0</v>
      </c>
      <c r="G56" s="126">
        <f t="shared" ref="G56:M56" si="16">G54+G55</f>
        <v>0</v>
      </c>
      <c r="H56" s="126">
        <f t="shared" si="16"/>
        <v>0</v>
      </c>
      <c r="I56" s="126">
        <f t="shared" si="16"/>
        <v>0</v>
      </c>
      <c r="J56" s="126">
        <f t="shared" si="16"/>
        <v>0</v>
      </c>
      <c r="K56" s="126">
        <f t="shared" si="16"/>
        <v>0</v>
      </c>
      <c r="L56" s="126">
        <f t="shared" si="16"/>
        <v>0</v>
      </c>
      <c r="M56" s="126">
        <f t="shared" si="16"/>
        <v>-11.333</v>
      </c>
      <c r="N56" s="30">
        <f>N55+N54</f>
        <v>11.333</v>
      </c>
    </row>
    <row r="57" spans="1:14">
      <c r="A57" s="134"/>
      <c r="B57" s="132"/>
      <c r="C57" s="13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26"/>
    </row>
    <row r="58" spans="1:14">
      <c r="A58" s="131" t="s">
        <v>194</v>
      </c>
      <c r="B58" s="132"/>
      <c r="C58" s="132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26"/>
    </row>
    <row r="59" spans="1:14">
      <c r="A59" s="134"/>
      <c r="B59" s="132" t="s">
        <v>36</v>
      </c>
      <c r="C59" s="132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26"/>
    </row>
    <row r="60" spans="1:14">
      <c r="A60" s="134"/>
      <c r="B60" s="132"/>
      <c r="C60" s="132" t="s">
        <v>259</v>
      </c>
      <c r="D60" s="59">
        <f>E61*-1</f>
        <v>3159984.2094188309</v>
      </c>
      <c r="E60" s="59">
        <v>2959559.8020000001</v>
      </c>
      <c r="F60" s="59">
        <v>2863295.6081400001</v>
      </c>
      <c r="G60" s="59">
        <v>2806948.8087399998</v>
      </c>
      <c r="H60" s="59">
        <v>2748195.3979622945</v>
      </c>
      <c r="I60" s="59">
        <v>2639544.2149800002</v>
      </c>
      <c r="J60" s="59">
        <v>2484210.6972445808</v>
      </c>
      <c r="K60" s="59">
        <v>2315395.3104965305</v>
      </c>
      <c r="L60" s="59">
        <v>2178150.4524663007</v>
      </c>
      <c r="M60" s="59">
        <v>2002446.53680406</v>
      </c>
      <c r="N60" s="62">
        <v>1907368.910170868</v>
      </c>
    </row>
    <row r="61" spans="1:14" ht="13.8" thickBot="1">
      <c r="A61" s="134"/>
      <c r="B61" s="133"/>
      <c r="C61" s="132" t="s">
        <v>260</v>
      </c>
      <c r="D61" s="60">
        <v>-3261815.4863780295</v>
      </c>
      <c r="E61" s="60">
        <v>-3159984.2094188309</v>
      </c>
      <c r="F61" s="60">
        <v>-2959559.8020000001</v>
      </c>
      <c r="G61" s="60">
        <v>-2863295.13717</v>
      </c>
      <c r="H61" s="60">
        <v>-2806949.1039399998</v>
      </c>
      <c r="I61" s="60">
        <v>-2748195.3979622945</v>
      </c>
      <c r="J61" s="60">
        <v>-2639543.9103099997</v>
      </c>
      <c r="K61" s="60">
        <v>-2484210.6968545811</v>
      </c>
      <c r="L61" s="60">
        <v>-2315395.3104965305</v>
      </c>
      <c r="M61" s="60">
        <v>-2207016.247696301</v>
      </c>
      <c r="N61" s="63">
        <v>-2002446.53680406</v>
      </c>
    </row>
    <row r="62" spans="1:14" ht="13.8" thickTop="1">
      <c r="A62" s="134"/>
      <c r="B62" s="133"/>
      <c r="C62" s="133" t="s">
        <v>189</v>
      </c>
      <c r="D62" s="126">
        <f>D60+D61</f>
        <v>-101831.27695919853</v>
      </c>
      <c r="E62" s="126">
        <f>E60+E61</f>
        <v>-200424.40741883079</v>
      </c>
      <c r="F62" s="126">
        <f>F60+F61</f>
        <v>-96264.193859999999</v>
      </c>
      <c r="G62" s="126">
        <f t="shared" ref="G62:M62" si="17">G60+G61</f>
        <v>-56346.328430000227</v>
      </c>
      <c r="H62" s="126">
        <f t="shared" si="17"/>
        <v>-58753.705977705307</v>
      </c>
      <c r="I62" s="126">
        <f t="shared" si="17"/>
        <v>-108651.18298229435</v>
      </c>
      <c r="J62" s="126">
        <f t="shared" si="17"/>
        <v>-155333.21306541888</v>
      </c>
      <c r="K62" s="126">
        <f t="shared" si="17"/>
        <v>-168815.38635805063</v>
      </c>
      <c r="L62" s="126">
        <f t="shared" si="17"/>
        <v>-137244.85803022981</v>
      </c>
      <c r="M62" s="126">
        <f t="shared" si="17"/>
        <v>-204569.71089224098</v>
      </c>
      <c r="N62" s="30">
        <f>N61+N60</f>
        <v>-95077.626633191947</v>
      </c>
    </row>
    <row r="63" spans="1:14">
      <c r="A63" s="134"/>
      <c r="B63" s="133"/>
      <c r="C63" s="132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26"/>
    </row>
    <row r="64" spans="1:14">
      <c r="A64" s="134"/>
      <c r="B64" s="133" t="s">
        <v>187</v>
      </c>
      <c r="C64" s="132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26"/>
    </row>
    <row r="65" spans="1:14">
      <c r="A65" s="134"/>
      <c r="B65" s="133"/>
      <c r="C65" s="132" t="s">
        <v>259</v>
      </c>
      <c r="D65" s="59">
        <f>E66*-1</f>
        <v>-3131.5529999999999</v>
      </c>
      <c r="E65" s="59">
        <v>-3087.7574493350003</v>
      </c>
      <c r="F65" s="59">
        <v>-2360.1057593350001</v>
      </c>
      <c r="G65" s="59">
        <v>-2669.0940000000001</v>
      </c>
      <c r="H65" s="59">
        <v>-2706.6521899999998</v>
      </c>
      <c r="I65" s="59">
        <v>-3459.5816299999997</v>
      </c>
      <c r="J65" s="59">
        <v>-5153.6359282596504</v>
      </c>
      <c r="K65" s="59">
        <v>-5164.1748806797596</v>
      </c>
      <c r="L65" s="59">
        <v>-5671.7865433000807</v>
      </c>
      <c r="M65" s="59">
        <v>-7049.2150000000001</v>
      </c>
      <c r="N65" s="62">
        <v>-7288.4251364811389</v>
      </c>
    </row>
    <row r="66" spans="1:14" ht="13.8" thickBot="1">
      <c r="A66" s="134"/>
      <c r="B66" s="133"/>
      <c r="C66" s="132" t="s">
        <v>260</v>
      </c>
      <c r="D66" s="60">
        <v>5517.7271259999998</v>
      </c>
      <c r="E66" s="60">
        <v>3131.5529999999999</v>
      </c>
      <c r="F66" s="60">
        <v>3087.7574493350003</v>
      </c>
      <c r="G66" s="60">
        <v>2360.027</v>
      </c>
      <c r="H66" s="60">
        <v>2669.0940100000003</v>
      </c>
      <c r="I66" s="60">
        <v>2706.6521899999998</v>
      </c>
      <c r="J66" s="60">
        <v>3459.5816299999997</v>
      </c>
      <c r="K66" s="60">
        <v>5153.6359282596504</v>
      </c>
      <c r="L66" s="60">
        <v>5192.1748806797596</v>
      </c>
      <c r="M66" s="60">
        <v>5671.7865433000807</v>
      </c>
      <c r="N66" s="63">
        <v>7049.2150000000001</v>
      </c>
    </row>
    <row r="67" spans="1:14" ht="13.8" thickTop="1">
      <c r="A67" s="134"/>
      <c r="B67" s="133"/>
      <c r="C67" s="133" t="s">
        <v>189</v>
      </c>
      <c r="D67" s="126">
        <f>D65+D66</f>
        <v>2386.1741259999999</v>
      </c>
      <c r="E67" s="126">
        <f>E65+E66</f>
        <v>43.79555066499961</v>
      </c>
      <c r="F67" s="126">
        <f>F65+F66</f>
        <v>727.65169000000014</v>
      </c>
      <c r="G67" s="126">
        <f t="shared" ref="G67:M67" si="18">G65+G66</f>
        <v>-309.06700000000001</v>
      </c>
      <c r="H67" s="126">
        <f t="shared" si="18"/>
        <v>-37.558179999999538</v>
      </c>
      <c r="I67" s="126">
        <f t="shared" si="18"/>
        <v>-752.92943999999989</v>
      </c>
      <c r="J67" s="126">
        <f t="shared" si="18"/>
        <v>-1694.0542982596507</v>
      </c>
      <c r="K67" s="126">
        <f t="shared" si="18"/>
        <v>-10.538952420109126</v>
      </c>
      <c r="L67" s="126">
        <f t="shared" si="18"/>
        <v>-479.61166262032111</v>
      </c>
      <c r="M67" s="126">
        <f t="shared" si="18"/>
        <v>-1377.4284566999195</v>
      </c>
      <c r="N67" s="30">
        <f>N66+N65</f>
        <v>-239.21013648113876</v>
      </c>
    </row>
    <row r="68" spans="1:14">
      <c r="A68" s="134"/>
      <c r="B68" s="133"/>
      <c r="C68" s="133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26"/>
    </row>
    <row r="69" spans="1:14">
      <c r="A69" s="131" t="s">
        <v>201</v>
      </c>
      <c r="B69" s="132"/>
      <c r="C69" s="132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26"/>
    </row>
    <row r="70" spans="1:14">
      <c r="A70" s="131"/>
      <c r="B70" s="132" t="s">
        <v>36</v>
      </c>
      <c r="C70" s="132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26"/>
    </row>
    <row r="71" spans="1:14">
      <c r="A71" s="134"/>
      <c r="B71" s="132"/>
      <c r="C71" s="132" t="s">
        <v>261</v>
      </c>
      <c r="D71" s="59">
        <f>E72*-1</f>
        <v>108931.987415126</v>
      </c>
      <c r="E71" s="59">
        <v>99028.027035832012</v>
      </c>
      <c r="F71" s="59">
        <v>95281.201240000009</v>
      </c>
      <c r="G71" s="59">
        <v>84358.05498999999</v>
      </c>
      <c r="H71" s="59">
        <v>80680.000857053528</v>
      </c>
      <c r="I71" s="59">
        <v>77063.433069999999</v>
      </c>
      <c r="J71" s="59">
        <v>71498.272999999986</v>
      </c>
      <c r="K71" s="59">
        <v>66251.429999999993</v>
      </c>
      <c r="L71" s="59">
        <v>64962.364999999998</v>
      </c>
      <c r="M71" s="59">
        <v>60501.326680000006</v>
      </c>
      <c r="N71" s="62">
        <v>58664.629508243728</v>
      </c>
    </row>
    <row r="72" spans="1:14" ht="13.8" thickBot="1">
      <c r="A72" s="134"/>
      <c r="B72" s="132"/>
      <c r="C72" s="132" t="s">
        <v>262</v>
      </c>
      <c r="D72" s="60">
        <v>-111144.9051446105</v>
      </c>
      <c r="E72" s="60">
        <v>-108931.987415126</v>
      </c>
      <c r="F72" s="60">
        <v>-99028.027035832012</v>
      </c>
      <c r="G72" s="60">
        <v>-95280.729240000015</v>
      </c>
      <c r="H72" s="60">
        <v>-84346.656990000003</v>
      </c>
      <c r="I72" s="60">
        <v>-80680.000857053528</v>
      </c>
      <c r="J72" s="60">
        <v>-77064.140069999994</v>
      </c>
      <c r="K72" s="60">
        <v>-71498.272999999986</v>
      </c>
      <c r="L72" s="60">
        <v>-66251.429999999993</v>
      </c>
      <c r="M72" s="60">
        <v>-64962.50503</v>
      </c>
      <c r="N72" s="63">
        <v>-60501.326680000006</v>
      </c>
    </row>
    <row r="73" spans="1:14" ht="13.8" thickTop="1">
      <c r="A73" s="134"/>
      <c r="B73" s="133"/>
      <c r="C73" s="133" t="s">
        <v>189</v>
      </c>
      <c r="D73" s="126">
        <f>D71+D72</f>
        <v>-2212.9177294844994</v>
      </c>
      <c r="E73" s="126">
        <f>E71+E72</f>
        <v>-9903.9603792939888</v>
      </c>
      <c r="F73" s="126">
        <f>F71+F72</f>
        <v>-3746.8257958320028</v>
      </c>
      <c r="G73" s="126">
        <f t="shared" ref="G73:M73" si="19">G71+G72</f>
        <v>-10922.674250000025</v>
      </c>
      <c r="H73" s="126">
        <f t="shared" si="19"/>
        <v>-3666.6561329464748</v>
      </c>
      <c r="I73" s="126">
        <f t="shared" si="19"/>
        <v>-3616.5677870535292</v>
      </c>
      <c r="J73" s="126">
        <f t="shared" si="19"/>
        <v>-5565.8670700000075</v>
      </c>
      <c r="K73" s="126">
        <f t="shared" si="19"/>
        <v>-5246.8429999999935</v>
      </c>
      <c r="L73" s="126">
        <f t="shared" si="19"/>
        <v>-1289.0649999999951</v>
      </c>
      <c r="M73" s="126">
        <f t="shared" si="19"/>
        <v>-4461.1783499999947</v>
      </c>
      <c r="N73" s="30">
        <f>N72+N71</f>
        <v>-1836.6971717562774</v>
      </c>
    </row>
    <row r="74" spans="1:14">
      <c r="A74" s="134"/>
      <c r="B74" s="133"/>
      <c r="C74" s="133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26"/>
    </row>
    <row r="75" spans="1:14">
      <c r="A75" s="134"/>
      <c r="B75" s="133" t="s">
        <v>187</v>
      </c>
      <c r="C75" s="133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26"/>
    </row>
    <row r="76" spans="1:14">
      <c r="A76" s="134"/>
      <c r="B76" s="133"/>
      <c r="C76" s="132" t="s">
        <v>261</v>
      </c>
      <c r="D76" s="59">
        <f>E77*-1</f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62">
        <v>0</v>
      </c>
    </row>
    <row r="77" spans="1:14" ht="13.8" thickBot="1">
      <c r="A77" s="134"/>
      <c r="B77" s="133"/>
      <c r="C77" s="132" t="s">
        <v>262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3">
        <v>0</v>
      </c>
    </row>
    <row r="78" spans="1:14" ht="13.8" thickTop="1">
      <c r="A78" s="134"/>
      <c r="B78" s="133"/>
      <c r="C78" s="133" t="s">
        <v>189</v>
      </c>
      <c r="D78" s="126">
        <f>D76+D77</f>
        <v>0</v>
      </c>
      <c r="E78" s="126">
        <v>0</v>
      </c>
      <c r="F78" s="126">
        <f>F76+F77</f>
        <v>0</v>
      </c>
      <c r="G78" s="126">
        <f t="shared" ref="G78:M78" si="20">G76+G77</f>
        <v>0</v>
      </c>
      <c r="H78" s="126">
        <f t="shared" si="20"/>
        <v>0</v>
      </c>
      <c r="I78" s="126">
        <f t="shared" si="20"/>
        <v>0</v>
      </c>
      <c r="J78" s="126">
        <f t="shared" si="20"/>
        <v>0</v>
      </c>
      <c r="K78" s="126">
        <f t="shared" si="20"/>
        <v>0</v>
      </c>
      <c r="L78" s="126">
        <f t="shared" si="20"/>
        <v>0</v>
      </c>
      <c r="M78" s="126">
        <f t="shared" si="20"/>
        <v>0</v>
      </c>
      <c r="N78" s="30">
        <f>N77+N76</f>
        <v>0</v>
      </c>
    </row>
    <row r="79" spans="1:14">
      <c r="A79" s="11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3"/>
    </row>
  </sheetData>
  <customSheetViews>
    <customSheetView guid="{983DF4B0-6405-4972-98DD-0842688C8AF6}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N4"/>
    <mergeCell ref="G44:N4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87.6640625" style="14" customWidth="1"/>
    <col min="4" max="4" width="20.6640625" style="14" customWidth="1"/>
    <col min="5" max="5" width="21.109375" style="14" customWidth="1"/>
    <col min="6" max="6" width="16" style="14" customWidth="1"/>
    <col min="7" max="14" width="15.77734375" style="14" customWidth="1"/>
    <col min="15" max="16384" width="9.33203125" style="14"/>
  </cols>
  <sheetData>
    <row r="1" spans="1:17" ht="15.6">
      <c r="A1" s="154" t="s">
        <v>342</v>
      </c>
      <c r="B1" s="154"/>
      <c r="C1" s="154"/>
    </row>
    <row r="2" spans="1:17" s="155" customFormat="1">
      <c r="A2" s="155" t="s">
        <v>332</v>
      </c>
    </row>
    <row r="3" spans="1:17">
      <c r="A3" s="150"/>
      <c r="B3"/>
      <c r="C3"/>
    </row>
    <row r="4" spans="1:17">
      <c r="A4" s="165" t="s">
        <v>183</v>
      </c>
      <c r="B4" s="166"/>
      <c r="C4" s="166"/>
      <c r="D4" s="165" t="s">
        <v>68</v>
      </c>
      <c r="E4" s="166"/>
      <c r="F4" s="166"/>
      <c r="G4" s="189"/>
      <c r="H4" s="189"/>
      <c r="I4" s="189"/>
      <c r="J4" s="189"/>
      <c r="K4" s="189"/>
      <c r="L4" s="189"/>
      <c r="M4" s="189"/>
      <c r="N4" s="190"/>
    </row>
    <row r="5" spans="1:17">
      <c r="A5" s="167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7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7">
      <c r="A7" s="15" t="s">
        <v>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7">
      <c r="A8" s="15"/>
      <c r="B8" s="7" t="s">
        <v>109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7">
      <c r="A9" s="8"/>
      <c r="C9" s="10" t="s">
        <v>364</v>
      </c>
      <c r="D9" s="59">
        <v>-4098.2735973490198</v>
      </c>
      <c r="E9" s="59">
        <v>-3798.1086667167401</v>
      </c>
      <c r="F9" s="59">
        <v>-2670.9489772652651</v>
      </c>
      <c r="G9" s="59">
        <v>-2716.3015213697149</v>
      </c>
      <c r="H9" s="59">
        <v>-2803.7519547065144</v>
      </c>
      <c r="I9" s="59">
        <v>-2746.8663767135304</v>
      </c>
      <c r="J9" s="59">
        <v>-2442.1124199999999</v>
      </c>
      <c r="K9" s="59">
        <v>-2004.4586356069649</v>
      </c>
      <c r="L9" s="59">
        <v>-1707.212524240211</v>
      </c>
      <c r="M9" s="59">
        <v>-2045.0399600000001</v>
      </c>
      <c r="N9" s="62">
        <v>-1828.74674</v>
      </c>
      <c r="P9" s="18"/>
      <c r="Q9" s="19"/>
    </row>
    <row r="10" spans="1:17" ht="13.8" thickBot="1">
      <c r="A10" s="8"/>
      <c r="C10" s="7" t="s">
        <v>46</v>
      </c>
      <c r="D10" s="60">
        <v>-35183.567772857561</v>
      </c>
      <c r="E10" s="60">
        <v>-33415.217371022678</v>
      </c>
      <c r="F10" s="60">
        <v>-32307.543960684732</v>
      </c>
      <c r="G10" s="60">
        <v>-30530.830558905287</v>
      </c>
      <c r="H10" s="60">
        <v>-29175.869010869766</v>
      </c>
      <c r="I10" s="60">
        <v>-26981.364753286474</v>
      </c>
      <c r="J10" s="60">
        <v>-29534.18705278913</v>
      </c>
      <c r="K10" s="60">
        <v>-27589.663283281276</v>
      </c>
      <c r="L10" s="60">
        <v>-30775.322695759791</v>
      </c>
      <c r="M10" s="60">
        <v>-23679.143380000001</v>
      </c>
      <c r="N10" s="63">
        <v>-17315.241199999997</v>
      </c>
      <c r="P10" s="18"/>
      <c r="Q10" s="19"/>
    </row>
    <row r="11" spans="1:17" ht="13.8" thickTop="1">
      <c r="A11" s="8"/>
      <c r="C11" s="14" t="s">
        <v>4</v>
      </c>
      <c r="D11" s="32">
        <f>D9+D10</f>
        <v>-39281.841370206581</v>
      </c>
      <c r="E11" s="32">
        <f>E9+E10</f>
        <v>-37213.326037739418</v>
      </c>
      <c r="F11" s="32">
        <f>F9+F10</f>
        <v>-34978.492937949995</v>
      </c>
      <c r="G11" s="32">
        <f t="shared" ref="G11:N11" si="1">G9+G10</f>
        <v>-33247.132080275005</v>
      </c>
      <c r="H11" s="32">
        <f t="shared" si="1"/>
        <v>-31979.62096557628</v>
      </c>
      <c r="I11" s="32">
        <f t="shared" si="1"/>
        <v>-29728.231130000004</v>
      </c>
      <c r="J11" s="32">
        <f t="shared" si="1"/>
        <v>-31976.299472789131</v>
      </c>
      <c r="K11" s="32">
        <f t="shared" si="1"/>
        <v>-29594.121918888239</v>
      </c>
      <c r="L11" s="32">
        <f t="shared" si="1"/>
        <v>-32482.535220000002</v>
      </c>
      <c r="M11" s="32">
        <f t="shared" si="1"/>
        <v>-25724.183340000003</v>
      </c>
      <c r="N11" s="30">
        <f t="shared" si="1"/>
        <v>-19143.987939999995</v>
      </c>
      <c r="P11" s="18"/>
      <c r="Q11" s="19"/>
    </row>
    <row r="12" spans="1:17">
      <c r="A12" s="8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7">
      <c r="A13" s="8"/>
      <c r="B13" s="7" t="s">
        <v>59</v>
      </c>
      <c r="C13" s="7"/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62">
        <v>0</v>
      </c>
    </row>
    <row r="14" spans="1:17">
      <c r="A14" s="8"/>
      <c r="B14" s="7" t="s">
        <v>110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7">
      <c r="A15" s="8"/>
      <c r="C15" s="10" t="s">
        <v>58</v>
      </c>
      <c r="D15" s="59">
        <v>-42362.678539839675</v>
      </c>
      <c r="E15" s="59">
        <v>-38946.17668417703</v>
      </c>
      <c r="F15" s="59">
        <v>-38996.392343563217</v>
      </c>
      <c r="G15" s="59">
        <v>-38008.170962100005</v>
      </c>
      <c r="H15" s="59">
        <v>-35615.775134612821</v>
      </c>
      <c r="I15" s="59">
        <v>-30636.889808817126</v>
      </c>
      <c r="J15" s="59">
        <v>-24896.805234448522</v>
      </c>
      <c r="K15" s="59">
        <v>-24435.483555466002</v>
      </c>
      <c r="L15" s="59">
        <v>-21307.481347175915</v>
      </c>
      <c r="M15" s="59">
        <v>-23027.878620000003</v>
      </c>
      <c r="N15" s="62">
        <v>-24063.784629999995</v>
      </c>
    </row>
    <row r="16" spans="1:17" ht="13.8" thickBot="1">
      <c r="A16" s="8"/>
      <c r="C16" s="10" t="s">
        <v>111</v>
      </c>
      <c r="D16" s="60">
        <v>-2742.9164699999997</v>
      </c>
      <c r="E16" s="60">
        <v>-3118.4587700000002</v>
      </c>
      <c r="F16" s="60">
        <v>-2160.8220000000001</v>
      </c>
      <c r="G16" s="60">
        <v>-3341.9762100000003</v>
      </c>
      <c r="H16" s="60">
        <v>-1843.93823</v>
      </c>
      <c r="I16" s="60">
        <v>-2750.0409999999997</v>
      </c>
      <c r="J16" s="60">
        <v>-2508.48</v>
      </c>
      <c r="K16" s="60">
        <v>-2064.2129999999997</v>
      </c>
      <c r="L16" s="60">
        <v>-2336.4246028240796</v>
      </c>
      <c r="M16" s="60">
        <v>-2666.0239999999994</v>
      </c>
      <c r="N16" s="63">
        <v>-2634.9794307409015</v>
      </c>
    </row>
    <row r="17" spans="1:16" ht="13.8" thickTop="1">
      <c r="A17" s="8"/>
      <c r="C17" s="14" t="s">
        <v>4</v>
      </c>
      <c r="D17" s="32">
        <f>D15+D16</f>
        <v>-45105.595009839672</v>
      </c>
      <c r="E17" s="32">
        <f>E15+E16</f>
        <v>-42064.635454177027</v>
      </c>
      <c r="F17" s="32">
        <f>F15+F16</f>
        <v>-41157.214343563217</v>
      </c>
      <c r="G17" s="32">
        <f t="shared" ref="G17:M17" si="2">G15+G16</f>
        <v>-41350.147172100005</v>
      </c>
      <c r="H17" s="32">
        <f t="shared" si="2"/>
        <v>-37459.71336461282</v>
      </c>
      <c r="I17" s="32">
        <f t="shared" si="2"/>
        <v>-33386.930808817124</v>
      </c>
      <c r="J17" s="32">
        <f t="shared" si="2"/>
        <v>-27405.285234448522</v>
      </c>
      <c r="K17" s="32">
        <f t="shared" si="2"/>
        <v>-26499.696555466002</v>
      </c>
      <c r="L17" s="32">
        <f t="shared" si="2"/>
        <v>-23643.905949999993</v>
      </c>
      <c r="M17" s="32">
        <f t="shared" si="2"/>
        <v>-25693.902620000001</v>
      </c>
      <c r="N17" s="30">
        <f>N15+N16</f>
        <v>-26698.764060740898</v>
      </c>
    </row>
    <row r="18" spans="1:16">
      <c r="A18" s="8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6">
      <c r="A19" s="8"/>
      <c r="B19" s="14" t="s">
        <v>114</v>
      </c>
      <c r="C19" s="10"/>
      <c r="D19" s="59">
        <v>22318.068009999999</v>
      </c>
      <c r="E19" s="59">
        <v>19018.804339999999</v>
      </c>
      <c r="F19" s="59">
        <v>19262.612010000001</v>
      </c>
      <c r="G19" s="59">
        <v>14853.057239999996</v>
      </c>
      <c r="H19" s="59">
        <v>14633.973310000001</v>
      </c>
      <c r="I19" s="59">
        <v>13414.71315</v>
      </c>
      <c r="J19" s="59">
        <v>11252.061549999999</v>
      </c>
      <c r="K19" s="59">
        <v>9904.598539999999</v>
      </c>
      <c r="L19" s="59">
        <v>12088.765100000001</v>
      </c>
      <c r="M19" s="59">
        <v>11984.09326</v>
      </c>
      <c r="N19" s="62">
        <v>12360.125809999998</v>
      </c>
    </row>
    <row r="20" spans="1:16">
      <c r="A20" s="8"/>
      <c r="B20" s="7" t="s">
        <v>16</v>
      </c>
      <c r="C20" s="7"/>
      <c r="D20" s="59">
        <v>-19068.260595948152</v>
      </c>
      <c r="E20" s="59">
        <v>-16205.564589207386</v>
      </c>
      <c r="F20" s="59">
        <v>-16759.030997503218</v>
      </c>
      <c r="G20" s="59">
        <v>-16682.57534566</v>
      </c>
      <c r="H20" s="59">
        <v>-20751.583435613669</v>
      </c>
      <c r="I20" s="59">
        <v>-18477.071818817105</v>
      </c>
      <c r="J20" s="59">
        <v>-22471.042312223257</v>
      </c>
      <c r="K20" s="59">
        <v>-19250.690651879238</v>
      </c>
      <c r="L20" s="59">
        <v>-17972.952960000002</v>
      </c>
      <c r="M20" s="59">
        <v>-14926.25347</v>
      </c>
      <c r="N20" s="62">
        <v>-18895.4863</v>
      </c>
      <c r="P20" s="18"/>
    </row>
    <row r="21" spans="1:16">
      <c r="A21" s="8"/>
      <c r="B21" s="10" t="s">
        <v>115</v>
      </c>
      <c r="C21" s="7"/>
      <c r="D21" s="59">
        <v>486.25272086891403</v>
      </c>
      <c r="E21" s="59">
        <v>594.76244959643702</v>
      </c>
      <c r="F21" s="59">
        <v>557.30747999999994</v>
      </c>
      <c r="G21" s="59">
        <v>634.35633999999993</v>
      </c>
      <c r="H21" s="59">
        <v>538.92820360343501</v>
      </c>
      <c r="I21" s="59">
        <v>541.89493362772703</v>
      </c>
      <c r="J21" s="59">
        <v>614.62172999999996</v>
      </c>
      <c r="K21" s="59">
        <v>638.452</v>
      </c>
      <c r="L21" s="59">
        <v>548.61342999999999</v>
      </c>
      <c r="M21" s="59">
        <v>564.62872000000004</v>
      </c>
      <c r="N21" s="62">
        <v>566.69254999999998</v>
      </c>
    </row>
    <row r="22" spans="1:16" s="7" customFormat="1" ht="13.8" thickBot="1">
      <c r="A22" s="8"/>
      <c r="B22" s="7" t="s">
        <v>60</v>
      </c>
      <c r="D22" s="60">
        <v>-3917.8900664255843</v>
      </c>
      <c r="E22" s="60">
        <v>-2844.5358708146596</v>
      </c>
      <c r="F22" s="60">
        <v>-2415.2510027935659</v>
      </c>
      <c r="G22" s="60">
        <v>-1119.06537</v>
      </c>
      <c r="H22" s="60">
        <v>-2419.1260389972235</v>
      </c>
      <c r="I22" s="60">
        <v>-2672.0037523657775</v>
      </c>
      <c r="J22" s="60">
        <v>-1795.3039799999999</v>
      </c>
      <c r="K22" s="60">
        <v>-1667.5224599999999</v>
      </c>
      <c r="L22" s="60">
        <v>-1399.9870100000003</v>
      </c>
      <c r="M22" s="60">
        <v>-1474.1249299999999</v>
      </c>
      <c r="N22" s="63">
        <v>-1688.21613</v>
      </c>
      <c r="O22" s="14"/>
    </row>
    <row r="23" spans="1:16" ht="13.8" thickTop="1">
      <c r="A23" s="8"/>
      <c r="B23" s="10" t="s">
        <v>4</v>
      </c>
      <c r="C23" s="7"/>
      <c r="D23" s="32">
        <f>D11+D17+D19+D20+D21+D22</f>
        <v>-84569.266311551066</v>
      </c>
      <c r="E23" s="32">
        <f>E11+E17+E19+E20+E21+E22</f>
        <v>-78714.495162342035</v>
      </c>
      <c r="F23" s="32">
        <f>F11+F17+F19+F20+F21+F22</f>
        <v>-75490.06979180999</v>
      </c>
      <c r="G23" s="32">
        <f>G11+G17+G19+G20+G21+G22</f>
        <v>-76911.506388035021</v>
      </c>
      <c r="H23" s="32">
        <f t="shared" ref="H23:N23" si="3">H11+H17+H19+H20+H21+H22</f>
        <v>-77437.142291196549</v>
      </c>
      <c r="I23" s="32">
        <f t="shared" si="3"/>
        <v>-70307.629426372281</v>
      </c>
      <c r="J23" s="32">
        <f t="shared" si="3"/>
        <v>-71781.247719460909</v>
      </c>
      <c r="K23" s="32">
        <f t="shared" si="3"/>
        <v>-66468.981046233472</v>
      </c>
      <c r="L23" s="32">
        <f t="shared" si="3"/>
        <v>-62862.002609999989</v>
      </c>
      <c r="M23" s="32">
        <f t="shared" si="3"/>
        <v>-55269.742379999996</v>
      </c>
      <c r="N23" s="30">
        <f t="shared" si="3"/>
        <v>-53499.636070740897</v>
      </c>
      <c r="P23" s="18"/>
    </row>
    <row r="24" spans="1:16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</row>
    <row r="26" spans="1:16">
      <c r="C26" s="71"/>
      <c r="D26" s="71"/>
      <c r="E26" s="71"/>
      <c r="F26" s="71"/>
    </row>
    <row r="28" spans="1:16" ht="15.6">
      <c r="A28" s="162" t="s">
        <v>363</v>
      </c>
    </row>
    <row r="29" spans="1:16">
      <c r="A29" s="14" t="s">
        <v>331</v>
      </c>
    </row>
    <row r="31" spans="1:16">
      <c r="A31" s="165" t="s">
        <v>197</v>
      </c>
      <c r="B31" s="166"/>
      <c r="C31" s="166"/>
      <c r="D31" s="165" t="s">
        <v>198</v>
      </c>
      <c r="E31" s="166"/>
      <c r="F31" s="166"/>
      <c r="G31" s="191"/>
      <c r="H31" s="189"/>
      <c r="I31" s="189"/>
      <c r="J31" s="189"/>
      <c r="K31" s="189"/>
      <c r="L31" s="189"/>
      <c r="M31" s="189"/>
      <c r="N31" s="190"/>
    </row>
    <row r="32" spans="1:16">
      <c r="A32" s="167"/>
      <c r="B32" s="166"/>
      <c r="C32" s="166"/>
      <c r="D32" s="170">
        <v>2012</v>
      </c>
      <c r="E32" s="170">
        <v>2011</v>
      </c>
      <c r="F32" s="170">
        <f t="shared" ref="F32" si="4">G32+1</f>
        <v>2010</v>
      </c>
      <c r="G32" s="170">
        <f t="shared" ref="G32" si="5">H32+1</f>
        <v>2009</v>
      </c>
      <c r="H32" s="170">
        <f t="shared" ref="H32" si="6">I32+1</f>
        <v>2008</v>
      </c>
      <c r="I32" s="170">
        <f t="shared" ref="I32" si="7">J32+1</f>
        <v>2007</v>
      </c>
      <c r="J32" s="170">
        <f t="shared" ref="J32" si="8">K32+1</f>
        <v>2006</v>
      </c>
      <c r="K32" s="170">
        <f t="shared" ref="K32" si="9">L32+1</f>
        <v>2005</v>
      </c>
      <c r="L32" s="170">
        <f t="shared" ref="L32" si="10">M32+1</f>
        <v>2004</v>
      </c>
      <c r="M32" s="170">
        <f t="shared" ref="M32" si="11">N32+1</f>
        <v>2003</v>
      </c>
      <c r="N32" s="173">
        <v>2002</v>
      </c>
    </row>
    <row r="33" spans="1:14">
      <c r="A33" s="8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9"/>
    </row>
    <row r="34" spans="1:14">
      <c r="A34" s="131" t="s">
        <v>263</v>
      </c>
      <c r="B34" s="132"/>
      <c r="C34" s="132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9"/>
    </row>
    <row r="35" spans="1:14">
      <c r="A35" s="131"/>
      <c r="B35" s="132" t="s">
        <v>264</v>
      </c>
      <c r="C35" s="132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9"/>
    </row>
    <row r="36" spans="1:14">
      <c r="A36" s="134"/>
      <c r="B36" s="136"/>
      <c r="C36" s="133" t="s">
        <v>265</v>
      </c>
      <c r="D36" s="59">
        <v>-4098.2735973490198</v>
      </c>
      <c r="E36" s="59">
        <v>-3798.1086667167401</v>
      </c>
      <c r="F36" s="59">
        <v>-2670.9489772652651</v>
      </c>
      <c r="G36" s="59">
        <v>-2716.3015213697149</v>
      </c>
      <c r="H36" s="59">
        <v>-2803.7519547065144</v>
      </c>
      <c r="I36" s="59">
        <v>-2746.8663767135304</v>
      </c>
      <c r="J36" s="59">
        <v>-2442.1124199999999</v>
      </c>
      <c r="K36" s="59">
        <v>-2004.4586356069649</v>
      </c>
      <c r="L36" s="59">
        <v>-1707.212524240211</v>
      </c>
      <c r="M36" s="59">
        <v>-2045.0399600000001</v>
      </c>
      <c r="N36" s="62">
        <v>-1828.74674</v>
      </c>
    </row>
    <row r="37" spans="1:14" ht="13.8" thickBot="1">
      <c r="A37" s="134"/>
      <c r="B37" s="136"/>
      <c r="C37" s="132" t="s">
        <v>266</v>
      </c>
      <c r="D37" s="60">
        <v>-35183.567772857561</v>
      </c>
      <c r="E37" s="60">
        <v>-33415.217371022678</v>
      </c>
      <c r="F37" s="60">
        <v>-32307.543960684732</v>
      </c>
      <c r="G37" s="60">
        <v>-30530.830558905287</v>
      </c>
      <c r="H37" s="60">
        <v>-29175.869010869766</v>
      </c>
      <c r="I37" s="60">
        <v>-26981.364753286474</v>
      </c>
      <c r="J37" s="60">
        <v>-29534.18705278913</v>
      </c>
      <c r="K37" s="60">
        <v>-27589.663283281276</v>
      </c>
      <c r="L37" s="60">
        <v>-30775.322695759791</v>
      </c>
      <c r="M37" s="60">
        <v>-23679.143380000001</v>
      </c>
      <c r="N37" s="63">
        <v>-17315.241199999997</v>
      </c>
    </row>
    <row r="38" spans="1:14" ht="13.8" thickTop="1">
      <c r="A38" s="134"/>
      <c r="B38" s="136"/>
      <c r="C38" s="137" t="s">
        <v>189</v>
      </c>
      <c r="D38" s="126">
        <f>D36+D37</f>
        <v>-39281.841370206581</v>
      </c>
      <c r="E38" s="126">
        <f>E36+E37</f>
        <v>-37213.326037739418</v>
      </c>
      <c r="F38" s="126">
        <f>F36+F37</f>
        <v>-34978.492937949995</v>
      </c>
      <c r="G38" s="126">
        <f t="shared" ref="G38:N38" si="12">G36+G37</f>
        <v>-33247.132080275005</v>
      </c>
      <c r="H38" s="126">
        <f t="shared" si="12"/>
        <v>-31979.62096557628</v>
      </c>
      <c r="I38" s="126">
        <f t="shared" si="12"/>
        <v>-29728.231130000004</v>
      </c>
      <c r="J38" s="126">
        <f t="shared" si="12"/>
        <v>-31976.299472789131</v>
      </c>
      <c r="K38" s="126">
        <f t="shared" si="12"/>
        <v>-29594.121918888239</v>
      </c>
      <c r="L38" s="126">
        <f t="shared" si="12"/>
        <v>-32482.535220000002</v>
      </c>
      <c r="M38" s="126">
        <f t="shared" si="12"/>
        <v>-25724.183340000003</v>
      </c>
      <c r="N38" s="30">
        <f t="shared" si="12"/>
        <v>-19143.987939999995</v>
      </c>
    </row>
    <row r="39" spans="1:14">
      <c r="A39" s="134"/>
      <c r="B39" s="136"/>
      <c r="C39" s="136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26"/>
    </row>
    <row r="40" spans="1:14">
      <c r="A40" s="134"/>
      <c r="B40" s="132" t="s">
        <v>267</v>
      </c>
      <c r="C40" s="132"/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62">
        <v>0</v>
      </c>
    </row>
    <row r="41" spans="1:14">
      <c r="A41" s="134"/>
      <c r="B41" s="132" t="s">
        <v>268</v>
      </c>
      <c r="C41" s="132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9"/>
    </row>
    <row r="42" spans="1:14">
      <c r="A42" s="134"/>
      <c r="B42" s="136"/>
      <c r="C42" s="133" t="s">
        <v>269</v>
      </c>
      <c r="D42" s="59">
        <v>-42362.678539839675</v>
      </c>
      <c r="E42" s="59">
        <v>-38946.17668417703</v>
      </c>
      <c r="F42" s="59">
        <v>-38996.392343563217</v>
      </c>
      <c r="G42" s="59">
        <v>-38008.170962100005</v>
      </c>
      <c r="H42" s="59">
        <v>-35615.775134612821</v>
      </c>
      <c r="I42" s="59">
        <v>-30636.889808817126</v>
      </c>
      <c r="J42" s="59">
        <v>-24896.805234448522</v>
      </c>
      <c r="K42" s="59">
        <v>-24435.483555466002</v>
      </c>
      <c r="L42" s="59">
        <v>-21307.481347175915</v>
      </c>
      <c r="M42" s="59">
        <v>-23027.878620000003</v>
      </c>
      <c r="N42" s="62">
        <v>-24063.784629999995</v>
      </c>
    </row>
    <row r="43" spans="1:14" ht="13.8" thickBot="1">
      <c r="A43" s="134"/>
      <c r="B43" s="136"/>
      <c r="C43" s="133" t="s">
        <v>270</v>
      </c>
      <c r="D43" s="60">
        <v>-2742.9164699999997</v>
      </c>
      <c r="E43" s="60">
        <v>-3118.4587700000002</v>
      </c>
      <c r="F43" s="60">
        <v>-2160.8220000000001</v>
      </c>
      <c r="G43" s="60">
        <v>-3341.9762100000003</v>
      </c>
      <c r="H43" s="60">
        <v>-1843.93823</v>
      </c>
      <c r="I43" s="60">
        <v>-2750.0409999999997</v>
      </c>
      <c r="J43" s="60">
        <v>-2508.48</v>
      </c>
      <c r="K43" s="60">
        <v>-2064.2129999999997</v>
      </c>
      <c r="L43" s="60">
        <v>-2336.4246028240796</v>
      </c>
      <c r="M43" s="60">
        <v>-2666.0239999999994</v>
      </c>
      <c r="N43" s="63">
        <v>-2634.9794307409015</v>
      </c>
    </row>
    <row r="44" spans="1:14" ht="13.8" thickTop="1">
      <c r="A44" s="134"/>
      <c r="B44" s="136"/>
      <c r="C44" s="137" t="s">
        <v>189</v>
      </c>
      <c r="D44" s="126">
        <f>D42+D43</f>
        <v>-45105.595009839672</v>
      </c>
      <c r="E44" s="126">
        <f>E42+E43</f>
        <v>-42064.635454177027</v>
      </c>
      <c r="F44" s="126">
        <f>F42+F43</f>
        <v>-41157.214343563217</v>
      </c>
      <c r="G44" s="126">
        <f t="shared" ref="G44:M44" si="13">G42+G43</f>
        <v>-41350.147172100005</v>
      </c>
      <c r="H44" s="126">
        <f t="shared" si="13"/>
        <v>-37459.71336461282</v>
      </c>
      <c r="I44" s="126">
        <f t="shared" si="13"/>
        <v>-33386.930808817124</v>
      </c>
      <c r="J44" s="126">
        <f t="shared" si="13"/>
        <v>-27405.285234448522</v>
      </c>
      <c r="K44" s="126">
        <f t="shared" si="13"/>
        <v>-26499.696555466002</v>
      </c>
      <c r="L44" s="126">
        <f t="shared" si="13"/>
        <v>-23643.905949999993</v>
      </c>
      <c r="M44" s="126">
        <f t="shared" si="13"/>
        <v>-25693.902620000001</v>
      </c>
      <c r="N44" s="30">
        <f>N42+N43</f>
        <v>-26698.764060740898</v>
      </c>
    </row>
    <row r="45" spans="1:14">
      <c r="A45" s="134"/>
      <c r="B45" s="136"/>
      <c r="C45" s="136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26"/>
    </row>
    <row r="46" spans="1:14">
      <c r="A46" s="134"/>
      <c r="B46" s="133" t="s">
        <v>271</v>
      </c>
      <c r="C46" s="132"/>
      <c r="D46" s="59">
        <v>22318.068009999999</v>
      </c>
      <c r="E46" s="59">
        <v>19018.804339999999</v>
      </c>
      <c r="F46" s="59">
        <v>19262.612010000001</v>
      </c>
      <c r="G46" s="59">
        <v>14853.057239999996</v>
      </c>
      <c r="H46" s="59">
        <v>14633.973310000001</v>
      </c>
      <c r="I46" s="59">
        <v>13414.71315</v>
      </c>
      <c r="J46" s="59">
        <v>11252.061549999999</v>
      </c>
      <c r="K46" s="59">
        <v>9904.598539999999</v>
      </c>
      <c r="L46" s="59">
        <v>12088.765100000001</v>
      </c>
      <c r="M46" s="59">
        <v>11984.09326</v>
      </c>
      <c r="N46" s="62">
        <v>12360.125809999998</v>
      </c>
    </row>
    <row r="47" spans="1:14">
      <c r="A47" s="134"/>
      <c r="B47" s="132" t="s">
        <v>272</v>
      </c>
      <c r="C47" s="132"/>
      <c r="D47" s="59">
        <v>-19068.260595948152</v>
      </c>
      <c r="E47" s="59">
        <v>-16205.564589207386</v>
      </c>
      <c r="F47" s="59">
        <v>-16759.030997503218</v>
      </c>
      <c r="G47" s="59">
        <v>-16682.57534566</v>
      </c>
      <c r="H47" s="59">
        <v>-20751.583435613669</v>
      </c>
      <c r="I47" s="59">
        <v>-18477.071818817105</v>
      </c>
      <c r="J47" s="59">
        <v>-22471.042312223257</v>
      </c>
      <c r="K47" s="59">
        <v>-19250.690651879238</v>
      </c>
      <c r="L47" s="59">
        <v>-17972.952960000002</v>
      </c>
      <c r="M47" s="59">
        <v>-14926.25347</v>
      </c>
      <c r="N47" s="62">
        <v>-18895.4863</v>
      </c>
    </row>
    <row r="48" spans="1:14">
      <c r="A48" s="134"/>
      <c r="B48" s="133" t="s">
        <v>273</v>
      </c>
      <c r="C48" s="132"/>
      <c r="D48" s="59">
        <v>486.25272086891403</v>
      </c>
      <c r="E48" s="59">
        <v>594.76244959643702</v>
      </c>
      <c r="F48" s="59">
        <v>557.30747999999994</v>
      </c>
      <c r="G48" s="59">
        <v>634.35633999999993</v>
      </c>
      <c r="H48" s="59">
        <v>538.92820360343501</v>
      </c>
      <c r="I48" s="59">
        <v>541.89493362772703</v>
      </c>
      <c r="J48" s="59">
        <v>614.62172999999996</v>
      </c>
      <c r="K48" s="59">
        <v>638.452</v>
      </c>
      <c r="L48" s="59">
        <v>548.61342999999999</v>
      </c>
      <c r="M48" s="59">
        <v>564.62872000000004</v>
      </c>
      <c r="N48" s="62">
        <v>566.69254999999998</v>
      </c>
    </row>
    <row r="49" spans="1:14" ht="13.8" thickBot="1">
      <c r="A49" s="134"/>
      <c r="B49" s="132" t="s">
        <v>274</v>
      </c>
      <c r="C49" s="132"/>
      <c r="D49" s="60">
        <v>-3917.8900664255843</v>
      </c>
      <c r="E49" s="60">
        <v>-2844.5358708146596</v>
      </c>
      <c r="F49" s="60">
        <v>-2415.2510027935659</v>
      </c>
      <c r="G49" s="60">
        <v>-1119.06537</v>
      </c>
      <c r="H49" s="60">
        <v>-2419.1260389972235</v>
      </c>
      <c r="I49" s="60">
        <v>-2672.0037523657775</v>
      </c>
      <c r="J49" s="60">
        <v>-1795.3039799999999</v>
      </c>
      <c r="K49" s="60">
        <v>-1667.5224599999999</v>
      </c>
      <c r="L49" s="60">
        <v>-1399.9870100000003</v>
      </c>
      <c r="M49" s="60">
        <v>-1474.1249299999999</v>
      </c>
      <c r="N49" s="63">
        <v>-1688.21613</v>
      </c>
    </row>
    <row r="50" spans="1:14" ht="13.8" thickTop="1">
      <c r="A50" s="134"/>
      <c r="B50" s="133" t="s">
        <v>189</v>
      </c>
      <c r="C50" s="132"/>
      <c r="D50" s="126">
        <f>D38+D44+D46+D47+D48+D49</f>
        <v>-84569.266311551066</v>
      </c>
      <c r="E50" s="126">
        <f>E38+E44+E46+E47+E48+E49</f>
        <v>-78714.495162342035</v>
      </c>
      <c r="F50" s="126">
        <f>F38+F44+F46+F47+F48+F49</f>
        <v>-75490.06979180999</v>
      </c>
      <c r="G50" s="126">
        <f>G38+G44+G46+G47+G48+G49</f>
        <v>-76911.506388035021</v>
      </c>
      <c r="H50" s="126">
        <f t="shared" ref="H50:N50" si="14">H38+H44+H46+H47+H48+H49</f>
        <v>-77437.142291196549</v>
      </c>
      <c r="I50" s="126">
        <f t="shared" si="14"/>
        <v>-70307.629426372281</v>
      </c>
      <c r="J50" s="126">
        <f t="shared" si="14"/>
        <v>-71781.247719460909</v>
      </c>
      <c r="K50" s="126">
        <f t="shared" si="14"/>
        <v>-66468.981046233472</v>
      </c>
      <c r="L50" s="126">
        <f t="shared" si="14"/>
        <v>-62862.002609999989</v>
      </c>
      <c r="M50" s="126">
        <f t="shared" si="14"/>
        <v>-55269.742379999996</v>
      </c>
      <c r="N50" s="30">
        <f t="shared" si="14"/>
        <v>-53499.636070740897</v>
      </c>
    </row>
    <row r="51" spans="1:14">
      <c r="A51" s="11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3"/>
    </row>
    <row r="53" spans="1:14">
      <c r="C53" s="71"/>
      <c r="D53" s="71"/>
      <c r="E53" s="71"/>
      <c r="F53" s="71"/>
    </row>
  </sheetData>
  <customSheetViews>
    <customSheetView guid="{983DF4B0-6405-4972-98DD-0842688C8AF6}" scale="75" showPageBreaks="1" fitToPage="1">
      <selection activeCell="C36" sqref="C3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>
      <selection activeCell="C47" sqref="C47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N4"/>
    <mergeCell ref="G31:N3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40.77734375" style="14" customWidth="1"/>
    <col min="4" max="14" width="15.77734375" style="14" customWidth="1"/>
    <col min="15" max="15" width="19.33203125" style="14" customWidth="1"/>
    <col min="16" max="16384" width="9.33203125" style="14"/>
  </cols>
  <sheetData>
    <row r="1" spans="1:15" ht="15.6">
      <c r="A1" s="154" t="s">
        <v>343</v>
      </c>
      <c r="B1" s="154"/>
      <c r="C1" s="154"/>
      <c r="D1" s="154"/>
      <c r="E1" s="154"/>
    </row>
    <row r="2" spans="1:15" s="158" customFormat="1">
      <c r="A2" s="158" t="s">
        <v>332</v>
      </c>
    </row>
    <row r="4" spans="1:15">
      <c r="A4" s="165" t="s">
        <v>183</v>
      </c>
      <c r="B4" s="166"/>
      <c r="C4" s="166"/>
      <c r="D4" s="165" t="s">
        <v>68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7"/>
    </row>
    <row r="5" spans="1:15">
      <c r="A5" s="167"/>
      <c r="B5" s="166"/>
      <c r="C5" s="166"/>
      <c r="D5" s="178">
        <v>2002</v>
      </c>
      <c r="E5" s="170">
        <v>2003</v>
      </c>
      <c r="F5" s="170">
        <v>2004</v>
      </c>
      <c r="G5" s="170">
        <v>2005</v>
      </c>
      <c r="H5" s="170">
        <v>2006</v>
      </c>
      <c r="I5" s="170">
        <v>2007</v>
      </c>
      <c r="J5" s="170">
        <v>2008</v>
      </c>
      <c r="K5" s="170">
        <v>2009</v>
      </c>
      <c r="L5" s="170">
        <v>2010</v>
      </c>
      <c r="M5" s="170">
        <v>2011</v>
      </c>
      <c r="N5" s="170">
        <v>2012</v>
      </c>
      <c r="O5" s="170" t="s">
        <v>4</v>
      </c>
    </row>
    <row r="6" spans="1: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0"/>
    </row>
    <row r="7" spans="1:15">
      <c r="A7" s="15" t="s">
        <v>112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0"/>
    </row>
    <row r="8" spans="1:15">
      <c r="A8" s="15"/>
      <c r="B8" s="7"/>
      <c r="C8" s="10" t="s">
        <v>172</v>
      </c>
      <c r="D8" s="59">
        <v>457139.46985999995</v>
      </c>
      <c r="E8" s="59">
        <v>65105.94231675734</v>
      </c>
      <c r="F8" s="59">
        <v>-274.47848537428979</v>
      </c>
      <c r="G8" s="59">
        <v>217.4188212627779</v>
      </c>
      <c r="H8" s="59">
        <v>289.63808449765907</v>
      </c>
      <c r="I8" s="59">
        <v>237.78430708883857</v>
      </c>
      <c r="J8" s="59">
        <v>-128.1849952276516</v>
      </c>
      <c r="K8" s="59">
        <v>-319.83936153493107</v>
      </c>
      <c r="L8" s="59">
        <v>-117.396</v>
      </c>
      <c r="M8" s="59">
        <v>-4.2668200000000001</v>
      </c>
      <c r="N8" s="59">
        <v>814.06026398189351</v>
      </c>
      <c r="O8" s="82"/>
    </row>
    <row r="9" spans="1:15">
      <c r="A9" s="8"/>
      <c r="B9" s="7"/>
      <c r="C9" s="103">
        <v>2003</v>
      </c>
      <c r="D9" s="67">
        <v>3037.2304100000001</v>
      </c>
      <c r="E9" s="59">
        <v>405178.09171324264</v>
      </c>
      <c r="F9" s="59">
        <v>39891.393924139818</v>
      </c>
      <c r="G9" s="59">
        <v>-173.37645285703809</v>
      </c>
      <c r="H9" s="59">
        <v>-410.77004979847129</v>
      </c>
      <c r="I9" s="59">
        <v>-321.94250049736422</v>
      </c>
      <c r="J9" s="59">
        <v>-99.70298138052631</v>
      </c>
      <c r="K9" s="59">
        <v>-5.5194029413723156</v>
      </c>
      <c r="L9" s="59">
        <v>2.7873799999999997</v>
      </c>
      <c r="M9" s="59">
        <v>-2.3108599999999999</v>
      </c>
      <c r="N9" s="59">
        <v>-1.1898519956836899</v>
      </c>
      <c r="O9" s="30">
        <v>447094.69132791192</v>
      </c>
    </row>
    <row r="10" spans="1:15">
      <c r="A10" s="8"/>
      <c r="B10" s="7"/>
      <c r="C10" s="103">
        <v>2004</v>
      </c>
      <c r="D10" s="105"/>
      <c r="E10" s="67">
        <v>3211.0571499090397</v>
      </c>
      <c r="F10" s="59">
        <v>420334.60906208132</v>
      </c>
      <c r="G10" s="59">
        <v>70846.142464403703</v>
      </c>
      <c r="H10" s="59">
        <v>526.45002401227441</v>
      </c>
      <c r="I10" s="59">
        <v>-127.03693382488035</v>
      </c>
      <c r="J10" s="59">
        <v>-60.475631442792469</v>
      </c>
      <c r="K10" s="59">
        <v>-192.44933533185338</v>
      </c>
      <c r="L10" s="64">
        <v>-41.647086006665823</v>
      </c>
      <c r="M10" s="64">
        <v>-4.7116213120862298</v>
      </c>
      <c r="N10" s="64">
        <v>3.0818706715781561</v>
      </c>
      <c r="O10" s="30">
        <v>494495.01996315969</v>
      </c>
    </row>
    <row r="11" spans="1:15">
      <c r="A11" s="8"/>
      <c r="B11" s="7"/>
      <c r="C11" s="103">
        <v>2005</v>
      </c>
      <c r="D11" s="105"/>
      <c r="E11" s="106"/>
      <c r="F11" s="67">
        <v>3769.7542119150617</v>
      </c>
      <c r="G11" s="59">
        <v>484577.03698420012</v>
      </c>
      <c r="H11" s="59">
        <v>95616.091134950198</v>
      </c>
      <c r="I11" s="59">
        <v>323.71940385653664</v>
      </c>
      <c r="J11" s="59">
        <v>-199.7567178593294</v>
      </c>
      <c r="K11" s="59">
        <v>-192.4559391534776</v>
      </c>
      <c r="L11" s="64">
        <v>-62.786333725234876</v>
      </c>
      <c r="M11" s="64">
        <v>-56.243776761104449</v>
      </c>
      <c r="N11" s="64">
        <v>1.9009956894132318</v>
      </c>
      <c r="O11" s="30">
        <v>583777.2599631123</v>
      </c>
    </row>
    <row r="12" spans="1:15">
      <c r="A12" s="8"/>
      <c r="B12" s="10"/>
      <c r="C12" s="103">
        <v>2006</v>
      </c>
      <c r="D12" s="103"/>
      <c r="E12" s="19"/>
      <c r="F12" s="19"/>
      <c r="G12" s="67">
        <v>3786.5687637793794</v>
      </c>
      <c r="H12" s="59">
        <v>507168.75539809797</v>
      </c>
      <c r="I12" s="59">
        <v>83657.657387389947</v>
      </c>
      <c r="J12" s="59">
        <v>1577.0819626168418</v>
      </c>
      <c r="K12" s="59">
        <v>-229.4548185034042</v>
      </c>
      <c r="L12" s="64">
        <v>709.44178478360925</v>
      </c>
      <c r="M12" s="64">
        <v>98.1052665993967</v>
      </c>
      <c r="N12" s="64">
        <v>81.915050298349101</v>
      </c>
      <c r="O12" s="30">
        <v>596850.07079506223</v>
      </c>
    </row>
    <row r="13" spans="1:15">
      <c r="A13" s="8"/>
      <c r="B13" s="10"/>
      <c r="C13" s="103">
        <v>2007</v>
      </c>
      <c r="D13" s="103"/>
      <c r="E13" s="19"/>
      <c r="F13" s="19"/>
      <c r="G13" s="19"/>
      <c r="H13" s="67">
        <v>4620.7799031224476</v>
      </c>
      <c r="I13" s="59">
        <v>502323.7381419497</v>
      </c>
      <c r="J13" s="59">
        <v>61731.733748549887</v>
      </c>
      <c r="K13" s="59">
        <v>946.61337439664385</v>
      </c>
      <c r="L13" s="64">
        <v>583.21386648997611</v>
      </c>
      <c r="M13" s="64">
        <v>372.34553080482334</v>
      </c>
      <c r="N13" s="64">
        <v>36.951222358519203</v>
      </c>
      <c r="O13" s="30">
        <v>570615.375787672</v>
      </c>
    </row>
    <row r="14" spans="1:15">
      <c r="A14" s="15"/>
      <c r="B14" s="10"/>
      <c r="C14" s="103">
        <v>2008</v>
      </c>
      <c r="D14" s="103"/>
      <c r="E14" s="25"/>
      <c r="F14" s="25"/>
      <c r="G14" s="25"/>
      <c r="H14" s="25"/>
      <c r="I14" s="67">
        <v>4194.1288517075618</v>
      </c>
      <c r="J14" s="59">
        <v>521873.85893634998</v>
      </c>
      <c r="K14" s="59">
        <v>56268.291301669284</v>
      </c>
      <c r="L14" s="59">
        <v>1169.13787363759</v>
      </c>
      <c r="M14" s="59">
        <v>404.05236092163864</v>
      </c>
      <c r="N14" s="59">
        <v>160.89316215215743</v>
      </c>
      <c r="O14" s="30">
        <v>584070.36248643824</v>
      </c>
    </row>
    <row r="15" spans="1:15">
      <c r="A15" s="8"/>
      <c r="B15" s="10"/>
      <c r="C15" s="103">
        <v>2009</v>
      </c>
      <c r="D15" s="103"/>
      <c r="E15" s="25"/>
      <c r="F15" s="25"/>
      <c r="G15" s="25"/>
      <c r="H15" s="25"/>
      <c r="I15" s="25"/>
      <c r="J15" s="67">
        <v>7776.1693062110198</v>
      </c>
      <c r="K15" s="59">
        <v>502317.60468164214</v>
      </c>
      <c r="L15" s="59">
        <v>38176.946042560528</v>
      </c>
      <c r="M15" s="59">
        <v>3242.3690761390631</v>
      </c>
      <c r="N15" s="59">
        <v>133.22005432149697</v>
      </c>
      <c r="O15" s="30">
        <v>551646.30916087423</v>
      </c>
    </row>
    <row r="16" spans="1:15">
      <c r="A16" s="8"/>
      <c r="B16" s="10"/>
      <c r="C16" s="103">
        <v>2010</v>
      </c>
      <c r="D16" s="103"/>
      <c r="E16" s="25"/>
      <c r="F16" s="25"/>
      <c r="G16" s="25"/>
      <c r="H16" s="25"/>
      <c r="I16" s="25"/>
      <c r="J16" s="25"/>
      <c r="K16" s="67">
        <v>3720.2033242859125</v>
      </c>
      <c r="L16" s="59">
        <v>490329.78237893339</v>
      </c>
      <c r="M16" s="59">
        <v>77229.465799894082</v>
      </c>
      <c r="N16" s="59">
        <v>1723.0582686705839</v>
      </c>
      <c r="O16" s="30">
        <v>573002.50977178395</v>
      </c>
    </row>
    <row r="17" spans="1:15">
      <c r="A17" s="8"/>
      <c r="B17" s="10"/>
      <c r="C17" s="103">
        <v>2011</v>
      </c>
      <c r="D17" s="103"/>
      <c r="E17" s="25"/>
      <c r="F17" s="25"/>
      <c r="G17" s="25"/>
      <c r="H17" s="25"/>
      <c r="I17" s="25"/>
      <c r="J17" s="25"/>
      <c r="K17" s="25"/>
      <c r="L17" s="67">
        <v>4304.7259203296089</v>
      </c>
      <c r="M17" s="59">
        <v>484928.42954281077</v>
      </c>
      <c r="N17" s="59">
        <v>71822.267494956861</v>
      </c>
      <c r="O17" s="30">
        <v>561055.4229580973</v>
      </c>
    </row>
    <row r="18" spans="1:15" ht="11.25" customHeight="1">
      <c r="A18" s="8"/>
      <c r="B18" s="10"/>
      <c r="C18" s="103">
        <v>2012</v>
      </c>
      <c r="D18" s="103"/>
      <c r="E18" s="25"/>
      <c r="F18" s="25"/>
      <c r="G18" s="25"/>
      <c r="H18" s="25"/>
      <c r="I18" s="25"/>
      <c r="J18" s="25"/>
      <c r="K18" s="25"/>
      <c r="L18" s="25"/>
      <c r="M18" s="66">
        <v>3519.2175900000007</v>
      </c>
      <c r="N18" s="59">
        <v>531230.93803898199</v>
      </c>
      <c r="O18" s="30">
        <v>534750.155628982</v>
      </c>
    </row>
    <row r="19" spans="1:15" ht="11.25" customHeight="1">
      <c r="A19" s="8"/>
      <c r="B19" s="10"/>
      <c r="C19" s="103">
        <v>2013</v>
      </c>
      <c r="D19" s="103"/>
      <c r="E19" s="25"/>
      <c r="F19" s="25"/>
      <c r="G19" s="25"/>
      <c r="H19" s="25"/>
      <c r="I19" s="25"/>
      <c r="J19" s="25"/>
      <c r="K19" s="25"/>
      <c r="L19" s="25"/>
      <c r="M19" s="79"/>
      <c r="N19" s="66">
        <v>13249.791729999999</v>
      </c>
      <c r="O19" s="30">
        <v>13249.791729999999</v>
      </c>
    </row>
    <row r="20" spans="1:15" ht="3.9" customHeight="1" thickBot="1">
      <c r="A20" s="8"/>
      <c r="B20" s="10"/>
      <c r="C20" s="103"/>
      <c r="D20" s="10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82"/>
    </row>
    <row r="21" spans="1:15" ht="13.8" thickTop="1">
      <c r="A21" s="8"/>
      <c r="B21" s="10" t="s">
        <v>4</v>
      </c>
      <c r="C21" s="103"/>
      <c r="D21" s="25">
        <v>460176.70026999997</v>
      </c>
      <c r="E21" s="32">
        <v>473495.09117990901</v>
      </c>
      <c r="F21" s="32">
        <v>463721.27871276194</v>
      </c>
      <c r="G21" s="32">
        <v>559253.79058078898</v>
      </c>
      <c r="H21" s="32">
        <v>607810.94449488213</v>
      </c>
      <c r="I21" s="32">
        <v>590288.04865767038</v>
      </c>
      <c r="J21" s="32">
        <v>592470.72362781747</v>
      </c>
      <c r="K21" s="32">
        <v>562312.993824529</v>
      </c>
      <c r="L21" s="32">
        <v>535054.20582700276</v>
      </c>
      <c r="M21" s="32">
        <v>569726.45208909665</v>
      </c>
      <c r="N21" s="32">
        <v>619256.88830008719</v>
      </c>
      <c r="O21" s="82"/>
    </row>
    <row r="22" spans="1:15">
      <c r="A22" s="8"/>
      <c r="B22" s="7"/>
      <c r="C22" s="7"/>
      <c r="D22" s="7"/>
      <c r="E22" s="25"/>
      <c r="F22" s="25"/>
      <c r="G22" s="25"/>
      <c r="H22" s="25"/>
      <c r="I22" s="25"/>
      <c r="J22" s="25"/>
      <c r="K22" s="25"/>
      <c r="L22" s="25"/>
      <c r="M22" s="25"/>
      <c r="N22" s="81"/>
      <c r="O22" s="82"/>
    </row>
    <row r="23" spans="1:15">
      <c r="A23" s="15" t="s">
        <v>134</v>
      </c>
      <c r="B23" s="7"/>
      <c r="C23" s="7"/>
      <c r="D23" s="7"/>
      <c r="E23" s="25"/>
      <c r="F23" s="25"/>
      <c r="G23" s="25"/>
      <c r="H23" s="25"/>
      <c r="I23" s="25"/>
      <c r="J23" s="25"/>
      <c r="K23" s="25"/>
      <c r="L23" s="25"/>
      <c r="M23" s="25"/>
      <c r="N23" s="81"/>
      <c r="O23" s="82"/>
    </row>
    <row r="24" spans="1:15">
      <c r="A24" s="15"/>
      <c r="B24" s="7"/>
      <c r="C24" s="10" t="s">
        <v>172</v>
      </c>
      <c r="D24" s="10">
        <v>40693.014838321666</v>
      </c>
      <c r="E24" s="59">
        <v>25992.008585538912</v>
      </c>
      <c r="F24" s="59">
        <v>21717.509393520206</v>
      </c>
      <c r="G24" s="59">
        <v>6826.9825960569069</v>
      </c>
      <c r="H24" s="59">
        <v>12986.785781284303</v>
      </c>
      <c r="I24" s="59">
        <v>22131.471699941168</v>
      </c>
      <c r="J24" s="59">
        <v>17745.113588482323</v>
      </c>
      <c r="K24" s="59">
        <v>10126.463228578808</v>
      </c>
      <c r="L24" s="59">
        <v>-480.74337562484533</v>
      </c>
      <c r="M24" s="59">
        <v>-2376.1026115668224</v>
      </c>
      <c r="N24" s="59">
        <v>-14470.99644658173</v>
      </c>
      <c r="O24" s="82"/>
    </row>
    <row r="25" spans="1:15">
      <c r="A25" s="8"/>
      <c r="B25" s="7"/>
      <c r="C25" s="103">
        <v>2003</v>
      </c>
      <c r="D25" s="103"/>
      <c r="E25" s="59">
        <v>8222.2295086610848</v>
      </c>
      <c r="F25" s="59">
        <v>5173.897347041333</v>
      </c>
      <c r="G25" s="59">
        <v>2210.5049983261315</v>
      </c>
      <c r="H25" s="59">
        <v>2141.6505735963601</v>
      </c>
      <c r="I25" s="59">
        <v>2667.0203875438356</v>
      </c>
      <c r="J25" s="59">
        <v>1811.5262772283206</v>
      </c>
      <c r="K25" s="59">
        <v>1059.6061303625347</v>
      </c>
      <c r="L25" s="59">
        <v>67.049371964891392</v>
      </c>
      <c r="M25" s="59">
        <v>-41.062222559158954</v>
      </c>
      <c r="N25" s="59">
        <v>-1395.4309277973928</v>
      </c>
      <c r="O25" s="83">
        <v>21916.991444367941</v>
      </c>
    </row>
    <row r="26" spans="1:15">
      <c r="A26" s="8"/>
      <c r="B26" s="7"/>
      <c r="C26" s="103">
        <v>2004</v>
      </c>
      <c r="D26" s="103"/>
      <c r="E26" s="19"/>
      <c r="F26" s="59">
        <v>10743.876467745402</v>
      </c>
      <c r="G26" s="59">
        <v>4859.14861695326</v>
      </c>
      <c r="H26" s="59">
        <v>3394.9207661248347</v>
      </c>
      <c r="I26" s="59">
        <v>2978.3316988190654</v>
      </c>
      <c r="J26" s="59">
        <v>2397.3835022484009</v>
      </c>
      <c r="K26" s="59">
        <v>1046.8642522855878</v>
      </c>
      <c r="L26" s="64">
        <v>116.71783289668879</v>
      </c>
      <c r="M26" s="64">
        <v>143.3034322044447</v>
      </c>
      <c r="N26" s="59">
        <v>-1339.6119466133555</v>
      </c>
      <c r="O26" s="83">
        <v>24340.934622664325</v>
      </c>
    </row>
    <row r="27" spans="1:15">
      <c r="A27" s="8"/>
      <c r="B27" s="7"/>
      <c r="C27" s="103">
        <v>2005</v>
      </c>
      <c r="D27" s="103"/>
      <c r="E27" s="19"/>
      <c r="F27" s="64"/>
      <c r="G27" s="59">
        <v>10826.190901763101</v>
      </c>
      <c r="H27" s="59">
        <v>7208.6524207201637</v>
      </c>
      <c r="I27" s="59">
        <v>4896.479282752749</v>
      </c>
      <c r="J27" s="59">
        <v>3022.6827034722078</v>
      </c>
      <c r="K27" s="59">
        <v>1826.6526040512956</v>
      </c>
      <c r="L27" s="64">
        <v>211.23499966717787</v>
      </c>
      <c r="M27" s="64">
        <v>231.8385034614393</v>
      </c>
      <c r="N27" s="59">
        <v>-1520.7406499888234</v>
      </c>
      <c r="O27" s="83">
        <v>26702.990765899307</v>
      </c>
    </row>
    <row r="28" spans="1:15">
      <c r="A28" s="8"/>
      <c r="B28" s="10"/>
      <c r="C28" s="103">
        <v>2006</v>
      </c>
      <c r="D28" s="103"/>
      <c r="E28" s="19"/>
      <c r="F28" s="19"/>
      <c r="G28" s="19"/>
      <c r="H28" s="59">
        <v>13110.911933140473</v>
      </c>
      <c r="I28" s="59">
        <v>8131.8997011969504</v>
      </c>
      <c r="J28" s="59">
        <v>4149.2428908374222</v>
      </c>
      <c r="K28" s="59">
        <v>2092.7505894718079</v>
      </c>
      <c r="L28" s="64">
        <v>588.27871872980438</v>
      </c>
      <c r="M28" s="64">
        <v>507.62533094754042</v>
      </c>
      <c r="N28" s="59">
        <v>-1342.6516008267845</v>
      </c>
      <c r="O28" s="83">
        <v>27238.057563497219</v>
      </c>
    </row>
    <row r="29" spans="1:15">
      <c r="A29" s="8"/>
      <c r="B29" s="10"/>
      <c r="C29" s="103">
        <v>2007</v>
      </c>
      <c r="D29" s="103"/>
      <c r="E29" s="19"/>
      <c r="F29" s="19"/>
      <c r="G29" s="19"/>
      <c r="H29" s="19"/>
      <c r="I29" s="59">
        <v>14263.660466286905</v>
      </c>
      <c r="J29" s="59">
        <v>7608.1416373046432</v>
      </c>
      <c r="K29" s="59">
        <v>3714.5050551820254</v>
      </c>
      <c r="L29" s="64">
        <v>1356.1670142876617</v>
      </c>
      <c r="M29" s="64">
        <v>817.56737016523255</v>
      </c>
      <c r="N29" s="59">
        <v>-1209.751080574051</v>
      </c>
      <c r="O29" s="83">
        <v>26550.290462652418</v>
      </c>
    </row>
    <row r="30" spans="1:15">
      <c r="A30" s="15"/>
      <c r="B30" s="10"/>
      <c r="C30" s="103">
        <v>2008</v>
      </c>
      <c r="D30" s="103"/>
      <c r="E30" s="25"/>
      <c r="F30" s="25"/>
      <c r="G30" s="25"/>
      <c r="H30" s="25"/>
      <c r="I30" s="25"/>
      <c r="J30" s="59">
        <v>13759.367748307766</v>
      </c>
      <c r="K30" s="59">
        <v>7062.6233881886346</v>
      </c>
      <c r="L30" s="59">
        <v>2406.5366747897783</v>
      </c>
      <c r="M30" s="59">
        <v>1539.4086018947401</v>
      </c>
      <c r="N30" s="59">
        <v>-1288.6983466286911</v>
      </c>
      <c r="O30" s="83">
        <v>23479.238066552229</v>
      </c>
    </row>
    <row r="31" spans="1:15">
      <c r="A31" s="8"/>
      <c r="B31" s="10"/>
      <c r="C31" s="103">
        <v>2009</v>
      </c>
      <c r="D31" s="103"/>
      <c r="E31" s="25"/>
      <c r="F31" s="25"/>
      <c r="G31" s="25"/>
      <c r="H31" s="25"/>
      <c r="I31" s="25"/>
      <c r="J31" s="25"/>
      <c r="K31" s="59">
        <v>11791.823558797938</v>
      </c>
      <c r="L31" s="59">
        <v>5101.1748607958571</v>
      </c>
      <c r="M31" s="59">
        <v>2540.2927713925178</v>
      </c>
      <c r="N31" s="59">
        <v>-576.6342911446684</v>
      </c>
      <c r="O31" s="83">
        <v>18856.656899841641</v>
      </c>
    </row>
    <row r="32" spans="1:15">
      <c r="A32" s="8"/>
      <c r="B32" s="10"/>
      <c r="C32" s="103">
        <v>2010</v>
      </c>
      <c r="D32" s="103"/>
      <c r="E32" s="25"/>
      <c r="F32" s="25"/>
      <c r="G32" s="25"/>
      <c r="H32" s="25"/>
      <c r="I32" s="25"/>
      <c r="J32" s="25"/>
      <c r="K32" s="25"/>
      <c r="L32" s="59">
        <v>9318.8904664510046</v>
      </c>
      <c r="M32" s="59">
        <v>5161.9990986898692</v>
      </c>
      <c r="N32" s="59">
        <v>-116.18892069934905</v>
      </c>
      <c r="O32" s="83">
        <v>14364.700644441526</v>
      </c>
    </row>
    <row r="33" spans="1:15">
      <c r="A33" s="8"/>
      <c r="B33" s="10"/>
      <c r="C33" s="103">
        <v>2011</v>
      </c>
      <c r="D33" s="103"/>
      <c r="E33" s="25"/>
      <c r="F33" s="25"/>
      <c r="G33" s="25"/>
      <c r="H33" s="25"/>
      <c r="I33" s="25"/>
      <c r="J33" s="25"/>
      <c r="K33" s="25"/>
      <c r="L33" s="25"/>
      <c r="M33" s="59">
        <v>9373.6031042979357</v>
      </c>
      <c r="N33" s="59">
        <v>2298.3695172771509</v>
      </c>
      <c r="O33" s="83">
        <v>11671.972621575087</v>
      </c>
    </row>
    <row r="34" spans="1:15">
      <c r="A34" s="8"/>
      <c r="B34" s="10"/>
      <c r="C34" s="103">
        <v>2012</v>
      </c>
      <c r="D34" s="103"/>
      <c r="E34" s="25"/>
      <c r="F34" s="25"/>
      <c r="G34" s="25"/>
      <c r="H34" s="25"/>
      <c r="I34" s="25"/>
      <c r="J34" s="25"/>
      <c r="K34" s="25"/>
      <c r="L34" s="25"/>
      <c r="M34" s="28"/>
      <c r="N34" s="59">
        <v>6224.8495143532891</v>
      </c>
      <c r="O34" s="83">
        <v>6224.8495143532891</v>
      </c>
    </row>
    <row r="35" spans="1:15" ht="3.9" customHeight="1" thickBot="1">
      <c r="A35" s="8"/>
      <c r="B35" s="10"/>
      <c r="C35" s="103"/>
      <c r="D35" s="104"/>
      <c r="E35" s="34"/>
      <c r="F35" s="34"/>
      <c r="G35" s="34"/>
      <c r="H35" s="34"/>
      <c r="I35" s="34"/>
      <c r="J35" s="34"/>
      <c r="K35" s="34"/>
      <c r="L35" s="34"/>
      <c r="M35" s="34"/>
      <c r="N35" s="85" t="s">
        <v>173</v>
      </c>
      <c r="O35" s="82"/>
    </row>
    <row r="36" spans="1:15" ht="13.8" thickTop="1">
      <c r="A36" s="8"/>
      <c r="B36" s="10" t="s">
        <v>4</v>
      </c>
      <c r="C36" s="103"/>
      <c r="D36" s="103">
        <v>40693.014838321666</v>
      </c>
      <c r="E36" s="32">
        <v>34214.238094199995</v>
      </c>
      <c r="F36" s="32">
        <v>37635.283208306937</v>
      </c>
      <c r="G36" s="32">
        <v>24722.827113099396</v>
      </c>
      <c r="H36" s="32">
        <v>38842.921474866132</v>
      </c>
      <c r="I36" s="32">
        <v>55068.863236540674</v>
      </c>
      <c r="J36" s="32">
        <v>50493.458347881082</v>
      </c>
      <c r="K36" s="32">
        <v>38721.28880691863</v>
      </c>
      <c r="L36" s="32">
        <v>18685.30656395802</v>
      </c>
      <c r="M36" s="32">
        <v>17898.473378927734</v>
      </c>
      <c r="N36" s="84">
        <v>-14737.485179224408</v>
      </c>
      <c r="O36" s="82"/>
    </row>
    <row r="37" spans="1:15" s="7" customFormat="1">
      <c r="A37" s="8"/>
      <c r="B37" s="10"/>
      <c r="C37" s="10"/>
      <c r="D37" s="10"/>
      <c r="E37" s="25"/>
      <c r="F37" s="25"/>
      <c r="G37" s="25"/>
      <c r="H37" s="25"/>
      <c r="I37" s="25"/>
      <c r="J37" s="25"/>
      <c r="K37" s="25"/>
      <c r="L37" s="25"/>
      <c r="M37" s="25"/>
      <c r="N37" s="81"/>
      <c r="O37" s="82"/>
    </row>
    <row r="38" spans="1:15" s="7" customFormat="1">
      <c r="A38" s="15" t="s">
        <v>95</v>
      </c>
      <c r="E38" s="25"/>
      <c r="F38" s="25"/>
      <c r="G38" s="25"/>
      <c r="H38" s="25"/>
      <c r="I38" s="25"/>
      <c r="J38" s="25"/>
      <c r="K38" s="25"/>
      <c r="L38" s="25"/>
      <c r="M38" s="25"/>
      <c r="N38" s="81"/>
      <c r="O38" s="82"/>
    </row>
    <row r="39" spans="1:15" s="7" customFormat="1">
      <c r="A39" s="8"/>
      <c r="C39" s="10" t="s">
        <v>172</v>
      </c>
      <c r="D39" s="10">
        <v>-283027.96892000001</v>
      </c>
      <c r="E39" s="59">
        <v>-192658.36158700055</v>
      </c>
      <c r="F39" s="59">
        <v>-155195.34320575028</v>
      </c>
      <c r="G39" s="59">
        <v>-130353.09020470704</v>
      </c>
      <c r="H39" s="59">
        <v>-121759.38472403388</v>
      </c>
      <c r="I39" s="59">
        <v>-116521.43858765783</v>
      </c>
      <c r="J39" s="59">
        <v>-111639.90287208481</v>
      </c>
      <c r="K39" s="59">
        <v>-104127.70705452541</v>
      </c>
      <c r="L39" s="59">
        <v>-104889.68574434303</v>
      </c>
      <c r="M39" s="59">
        <v>-93632.541413042811</v>
      </c>
      <c r="N39" s="59">
        <v>-85114.518054732544</v>
      </c>
      <c r="O39" s="82"/>
    </row>
    <row r="40" spans="1:15" s="7" customFormat="1">
      <c r="A40" s="8"/>
      <c r="C40" s="103">
        <v>2003</v>
      </c>
      <c r="D40" s="103"/>
      <c r="E40" s="59">
        <v>-86239.1598028999</v>
      </c>
      <c r="F40" s="59">
        <v>-62211.776291652714</v>
      </c>
      <c r="G40" s="59">
        <v>-20173.486312910791</v>
      </c>
      <c r="H40" s="59">
        <v>-16008.024943482604</v>
      </c>
      <c r="I40" s="59">
        <v>-12381.936225130907</v>
      </c>
      <c r="J40" s="59">
        <v>-10332.487929599767</v>
      </c>
      <c r="K40" s="59">
        <v>-9501.6333473045852</v>
      </c>
      <c r="L40" s="59">
        <v>-9203.0740332234654</v>
      </c>
      <c r="M40" s="59">
        <v>-9091.6621633386148</v>
      </c>
      <c r="N40" s="59">
        <v>-8818.2785335929875</v>
      </c>
      <c r="O40" s="83">
        <v>-243961.5195831364</v>
      </c>
    </row>
    <row r="41" spans="1:15" s="7" customFormat="1">
      <c r="A41" s="8"/>
      <c r="C41" s="103">
        <v>2004</v>
      </c>
      <c r="D41" s="103"/>
      <c r="E41" s="19"/>
      <c r="F41" s="59">
        <v>-94857.830837252448</v>
      </c>
      <c r="G41" s="59">
        <v>-60801.584109523741</v>
      </c>
      <c r="H41" s="59">
        <v>-17648.695658493984</v>
      </c>
      <c r="I41" s="59">
        <v>-13413.99572881375</v>
      </c>
      <c r="J41" s="59">
        <v>-13492.762389216274</v>
      </c>
      <c r="K41" s="59">
        <v>-12109.879028310143</v>
      </c>
      <c r="L41" s="64">
        <v>-9187.6272951003866</v>
      </c>
      <c r="M41" s="64">
        <v>-8708.5969754099096</v>
      </c>
      <c r="N41" s="59">
        <v>-8495.711738050406</v>
      </c>
      <c r="O41" s="83">
        <v>-238716.68376017106</v>
      </c>
    </row>
    <row r="42" spans="1:15" s="7" customFormat="1">
      <c r="A42" s="8"/>
      <c r="C42" s="103">
        <v>2005</v>
      </c>
      <c r="D42" s="103"/>
      <c r="E42" s="19"/>
      <c r="F42" s="19"/>
      <c r="G42" s="59">
        <v>-118525.33391286059</v>
      </c>
      <c r="H42" s="59">
        <v>-73867.818439985829</v>
      </c>
      <c r="I42" s="59">
        <v>-22184.909049715028</v>
      </c>
      <c r="J42" s="59">
        <v>-18529.755668912177</v>
      </c>
      <c r="K42" s="59">
        <v>-14113.94437834057</v>
      </c>
      <c r="L42" s="64">
        <v>-10925.195193682019</v>
      </c>
      <c r="M42" s="64">
        <v>-11765.703037516709</v>
      </c>
      <c r="N42" s="59">
        <v>-11313.493367252422</v>
      </c>
      <c r="O42" s="83">
        <v>-281226.15304826526</v>
      </c>
    </row>
    <row r="43" spans="1:15" s="7" customFormat="1">
      <c r="A43" s="8"/>
      <c r="B43" s="10"/>
      <c r="C43" s="103">
        <v>2006</v>
      </c>
      <c r="D43" s="103"/>
      <c r="E43" s="19"/>
      <c r="F43" s="19"/>
      <c r="G43" s="19"/>
      <c r="H43" s="59">
        <v>-125290.34642400437</v>
      </c>
      <c r="I43" s="59">
        <v>-72425.934176725452</v>
      </c>
      <c r="J43" s="59">
        <v>-20516.959878954101</v>
      </c>
      <c r="K43" s="59">
        <v>-17021.164750834974</v>
      </c>
      <c r="L43" s="64">
        <v>-12925.944621821711</v>
      </c>
      <c r="M43" s="64">
        <v>-11511.805026832437</v>
      </c>
      <c r="N43" s="59">
        <v>-10827.007309213483</v>
      </c>
      <c r="O43" s="83">
        <v>-270519.16218838654</v>
      </c>
    </row>
    <row r="44" spans="1:15" s="7" customFormat="1">
      <c r="A44" s="8"/>
      <c r="B44" s="10"/>
      <c r="C44" s="103">
        <v>2007</v>
      </c>
      <c r="D44" s="103"/>
      <c r="E44" s="19"/>
      <c r="F44" s="19"/>
      <c r="G44" s="19"/>
      <c r="H44" s="64"/>
      <c r="I44" s="59">
        <v>-128400.80955609893</v>
      </c>
      <c r="J44" s="59">
        <v>-83805.116811278931</v>
      </c>
      <c r="K44" s="59">
        <v>-24348.856769899954</v>
      </c>
      <c r="L44" s="64">
        <v>-17208.307359248967</v>
      </c>
      <c r="M44" s="64">
        <v>-13968.043664257431</v>
      </c>
      <c r="N44" s="59">
        <v>-13036.46839000002</v>
      </c>
      <c r="O44" s="83">
        <v>-280767.60255078424</v>
      </c>
    </row>
    <row r="45" spans="1:15" s="7" customFormat="1">
      <c r="A45" s="8"/>
      <c r="B45" s="10"/>
      <c r="C45" s="103">
        <v>2008</v>
      </c>
      <c r="D45" s="103"/>
      <c r="E45" s="25"/>
      <c r="F45" s="25"/>
      <c r="G45" s="25"/>
      <c r="H45" s="25"/>
      <c r="I45" s="25"/>
      <c r="J45" s="59">
        <v>-142721.24824995393</v>
      </c>
      <c r="K45" s="59">
        <v>-88653.988240987514</v>
      </c>
      <c r="L45" s="59">
        <v>-26056.181553134622</v>
      </c>
      <c r="M45" s="59">
        <v>-18719.41688514929</v>
      </c>
      <c r="N45" s="59">
        <v>-16109.681940000048</v>
      </c>
      <c r="O45" s="83">
        <v>-292260.51686922542</v>
      </c>
    </row>
    <row r="46" spans="1:15" s="7" customFormat="1">
      <c r="A46" s="8"/>
      <c r="B46" s="10"/>
      <c r="C46" s="103">
        <v>2009</v>
      </c>
      <c r="D46" s="103"/>
      <c r="E46" s="25"/>
      <c r="F46" s="25"/>
      <c r="G46" s="25"/>
      <c r="H46" s="25"/>
      <c r="I46" s="25"/>
      <c r="J46" s="25"/>
      <c r="K46" s="59">
        <v>-129998.68787047047</v>
      </c>
      <c r="L46" s="59">
        <v>-76625.042450978857</v>
      </c>
      <c r="M46" s="59">
        <v>-22972.762289469665</v>
      </c>
      <c r="N46" s="59">
        <v>-16265.9037817356</v>
      </c>
      <c r="O46" s="83">
        <v>-245862.3963926546</v>
      </c>
    </row>
    <row r="47" spans="1:15" s="7" customFormat="1">
      <c r="A47" s="8"/>
      <c r="B47" s="10"/>
      <c r="C47" s="103">
        <v>2010</v>
      </c>
      <c r="D47" s="103"/>
      <c r="E47" s="25"/>
      <c r="F47" s="25"/>
      <c r="G47" s="25"/>
      <c r="H47" s="25"/>
      <c r="I47" s="25"/>
      <c r="J47" s="25"/>
      <c r="K47" s="25"/>
      <c r="L47" s="59">
        <v>-138025.04534846696</v>
      </c>
      <c r="M47" s="59">
        <v>-87315.680052746946</v>
      </c>
      <c r="N47" s="59">
        <v>-22642.348159768229</v>
      </c>
      <c r="O47" s="83">
        <v>-247983.07356098216</v>
      </c>
    </row>
    <row r="48" spans="1:15" s="7" customFormat="1">
      <c r="A48" s="8"/>
      <c r="B48" s="10"/>
      <c r="C48" s="103">
        <v>2011</v>
      </c>
      <c r="D48" s="103"/>
      <c r="E48" s="25"/>
      <c r="F48" s="25"/>
      <c r="G48" s="25"/>
      <c r="H48" s="25"/>
      <c r="I48" s="25"/>
      <c r="J48" s="25"/>
      <c r="K48" s="25"/>
      <c r="L48" s="25"/>
      <c r="M48" s="59">
        <v>-143516.45941887665</v>
      </c>
      <c r="N48" s="59">
        <v>-85351.585989999803</v>
      </c>
      <c r="O48" s="83">
        <v>-228868.04540887644</v>
      </c>
    </row>
    <row r="49" spans="1:15" s="7" customFormat="1">
      <c r="A49" s="8"/>
      <c r="B49" s="10"/>
      <c r="C49" s="103">
        <v>2012</v>
      </c>
      <c r="D49" s="103"/>
      <c r="E49" s="25"/>
      <c r="F49" s="25"/>
      <c r="G49" s="25"/>
      <c r="H49" s="25"/>
      <c r="I49" s="25"/>
      <c r="J49" s="25"/>
      <c r="K49" s="25"/>
      <c r="L49" s="25"/>
      <c r="M49" s="28"/>
      <c r="N49" s="59">
        <v>-149006.48822000105</v>
      </c>
      <c r="O49" s="83">
        <v>-149006.48822000105</v>
      </c>
    </row>
    <row r="50" spans="1:15" ht="3.9" customHeight="1" thickBot="1">
      <c r="A50" s="8"/>
      <c r="B50" s="10"/>
      <c r="C50" s="103"/>
      <c r="D50" s="104"/>
      <c r="E50" s="34"/>
      <c r="F50" s="34"/>
      <c r="G50" s="34"/>
      <c r="H50" s="34"/>
      <c r="I50" s="34"/>
      <c r="J50" s="34"/>
      <c r="K50" s="34"/>
      <c r="L50" s="34"/>
      <c r="M50" s="34"/>
      <c r="N50" s="85"/>
      <c r="O50" s="82"/>
    </row>
    <row r="51" spans="1:15" s="7" customFormat="1" ht="13.8" thickTop="1">
      <c r="A51" s="8"/>
      <c r="B51" s="10" t="s">
        <v>4</v>
      </c>
      <c r="C51" s="103"/>
      <c r="D51" s="103">
        <v>-283027.96892000001</v>
      </c>
      <c r="E51" s="32">
        <v>-278897.52138990047</v>
      </c>
      <c r="F51" s="32">
        <v>-312264.95033465541</v>
      </c>
      <c r="G51" s="32">
        <v>-329853.49454000214</v>
      </c>
      <c r="H51" s="32">
        <v>-354574.27019000065</v>
      </c>
      <c r="I51" s="32">
        <v>-365329.02332414192</v>
      </c>
      <c r="J51" s="32">
        <v>-401038.23380000005</v>
      </c>
      <c r="K51" s="32">
        <v>-399875.86144067359</v>
      </c>
      <c r="L51" s="32">
        <v>-405046.10360000003</v>
      </c>
      <c r="M51" s="32">
        <v>-421202.67092664045</v>
      </c>
      <c r="N51" s="84">
        <v>-426981.48548434657</v>
      </c>
      <c r="O51" s="82"/>
    </row>
    <row r="52" spans="1:15">
      <c r="A52" s="11"/>
      <c r="B52" s="12"/>
      <c r="C52" s="20"/>
      <c r="D52" s="20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</row>
    <row r="55" spans="1:15" ht="15.6">
      <c r="A55" s="154" t="s">
        <v>344</v>
      </c>
      <c r="B55" s="154"/>
      <c r="C55" s="154"/>
      <c r="D55" s="154"/>
      <c r="E55" s="154"/>
    </row>
    <row r="56" spans="1:15">
      <c r="A56" s="14" t="s">
        <v>329</v>
      </c>
    </row>
    <row r="58" spans="1:15">
      <c r="A58" s="165" t="s">
        <v>197</v>
      </c>
      <c r="B58" s="166"/>
      <c r="C58" s="166"/>
      <c r="D58" s="165" t="s">
        <v>198</v>
      </c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77"/>
    </row>
    <row r="59" spans="1:15">
      <c r="A59" s="167"/>
      <c r="B59" s="166"/>
      <c r="C59" s="166"/>
      <c r="D59" s="178">
        <v>2002</v>
      </c>
      <c r="E59" s="170">
        <v>2003</v>
      </c>
      <c r="F59" s="170">
        <v>2004</v>
      </c>
      <c r="G59" s="170">
        <v>2005</v>
      </c>
      <c r="H59" s="170">
        <v>2006</v>
      </c>
      <c r="I59" s="170">
        <v>2007</v>
      </c>
      <c r="J59" s="170">
        <v>2008</v>
      </c>
      <c r="K59" s="170">
        <v>2009</v>
      </c>
      <c r="L59" s="170">
        <v>2010</v>
      </c>
      <c r="M59" s="170">
        <v>2011</v>
      </c>
      <c r="N59" s="170">
        <v>2012</v>
      </c>
      <c r="O59" s="179" t="s">
        <v>189</v>
      </c>
    </row>
    <row r="60" spans="1:15">
      <c r="A60" s="8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80"/>
    </row>
    <row r="61" spans="1:15">
      <c r="A61" s="131" t="s">
        <v>275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80"/>
    </row>
    <row r="62" spans="1:15">
      <c r="A62" s="15"/>
      <c r="B62" s="121"/>
      <c r="C62" s="10" t="s">
        <v>172</v>
      </c>
      <c r="D62" s="59">
        <v>457139.46985999995</v>
      </c>
      <c r="E62" s="59">
        <v>65105.94231675734</v>
      </c>
      <c r="F62" s="59">
        <v>-274.47848537428979</v>
      </c>
      <c r="G62" s="59">
        <v>217.4188212627779</v>
      </c>
      <c r="H62" s="59">
        <v>289.63808449765907</v>
      </c>
      <c r="I62" s="59">
        <v>237.78430708883857</v>
      </c>
      <c r="J62" s="59">
        <v>-128.1849952276516</v>
      </c>
      <c r="K62" s="59">
        <v>-319.83936153493107</v>
      </c>
      <c r="L62" s="59">
        <v>-117.396</v>
      </c>
      <c r="M62" s="59">
        <v>-4.2668200000000001</v>
      </c>
      <c r="N62" s="59">
        <v>814.06026398189351</v>
      </c>
      <c r="O62" s="82"/>
    </row>
    <row r="63" spans="1:15">
      <c r="A63" s="8"/>
      <c r="B63" s="121"/>
      <c r="C63" s="103">
        <v>2003</v>
      </c>
      <c r="D63" s="67">
        <v>3037.2304100000001</v>
      </c>
      <c r="E63" s="59">
        <v>405178.09171324264</v>
      </c>
      <c r="F63" s="59">
        <v>39891.393924139818</v>
      </c>
      <c r="G63" s="59">
        <v>-173.37645285703809</v>
      </c>
      <c r="H63" s="59">
        <v>-410.77004979847129</v>
      </c>
      <c r="I63" s="59">
        <v>-321.94250049736422</v>
      </c>
      <c r="J63" s="59">
        <v>-99.70298138052631</v>
      </c>
      <c r="K63" s="59">
        <v>-5.5194029413723156</v>
      </c>
      <c r="L63" s="59">
        <v>2.7873799999999997</v>
      </c>
      <c r="M63" s="59">
        <v>-2.3108599999999999</v>
      </c>
      <c r="N63" s="59">
        <v>-1.1898519956836899</v>
      </c>
      <c r="O63" s="30">
        <v>447094.69132791192</v>
      </c>
    </row>
    <row r="64" spans="1:15">
      <c r="A64" s="8"/>
      <c r="B64" s="121"/>
      <c r="C64" s="103">
        <v>2004</v>
      </c>
      <c r="D64" s="105"/>
      <c r="E64" s="67">
        <v>3211.0571499090397</v>
      </c>
      <c r="F64" s="59">
        <v>420334.60906208132</v>
      </c>
      <c r="G64" s="59">
        <v>70846.142464403703</v>
      </c>
      <c r="H64" s="59">
        <v>526.45002401227441</v>
      </c>
      <c r="I64" s="59">
        <v>-127.03693382488035</v>
      </c>
      <c r="J64" s="59">
        <v>-60.475631442792469</v>
      </c>
      <c r="K64" s="59">
        <v>-192.44933533185338</v>
      </c>
      <c r="L64" s="64">
        <v>-41.647086006665823</v>
      </c>
      <c r="M64" s="64">
        <v>-4.7116213120862298</v>
      </c>
      <c r="N64" s="64">
        <v>3.0818706715781561</v>
      </c>
      <c r="O64" s="30">
        <v>494495.01996315969</v>
      </c>
    </row>
    <row r="65" spans="1:15">
      <c r="A65" s="8"/>
      <c r="B65" s="121"/>
      <c r="C65" s="103">
        <v>2005</v>
      </c>
      <c r="D65" s="105"/>
      <c r="E65" s="106"/>
      <c r="F65" s="67">
        <v>3769.7542119150617</v>
      </c>
      <c r="G65" s="59">
        <v>484577.03698420012</v>
      </c>
      <c r="H65" s="59">
        <v>95616.091134950198</v>
      </c>
      <c r="I65" s="59">
        <v>323.71940385653664</v>
      </c>
      <c r="J65" s="59">
        <v>-199.7567178593294</v>
      </c>
      <c r="K65" s="59">
        <v>-192.4559391534776</v>
      </c>
      <c r="L65" s="64">
        <v>-62.786333725234876</v>
      </c>
      <c r="M65" s="64">
        <v>-56.243776761104449</v>
      </c>
      <c r="N65" s="64">
        <v>1.9009956894132318</v>
      </c>
      <c r="O65" s="30">
        <v>583777.2599631123</v>
      </c>
    </row>
    <row r="66" spans="1:15">
      <c r="A66" s="8"/>
      <c r="B66" s="10"/>
      <c r="C66" s="103">
        <v>2006</v>
      </c>
      <c r="D66" s="103"/>
      <c r="E66" s="123"/>
      <c r="F66" s="123"/>
      <c r="G66" s="67">
        <v>3786.5687637793794</v>
      </c>
      <c r="H66" s="59">
        <v>507168.75539809797</v>
      </c>
      <c r="I66" s="59">
        <v>83657.657387389947</v>
      </c>
      <c r="J66" s="59">
        <v>1577.0819626168418</v>
      </c>
      <c r="K66" s="59">
        <v>-229.4548185034042</v>
      </c>
      <c r="L66" s="64">
        <v>709.44178478360925</v>
      </c>
      <c r="M66" s="64">
        <v>98.1052665993967</v>
      </c>
      <c r="N66" s="64">
        <v>81.915050298349101</v>
      </c>
      <c r="O66" s="30">
        <v>596850.07079506223</v>
      </c>
    </row>
    <row r="67" spans="1:15">
      <c r="A67" s="8"/>
      <c r="B67" s="10"/>
      <c r="C67" s="103">
        <v>2007</v>
      </c>
      <c r="D67" s="103"/>
      <c r="E67" s="123"/>
      <c r="F67" s="123"/>
      <c r="G67" s="123"/>
      <c r="H67" s="67">
        <v>4620.7799031224476</v>
      </c>
      <c r="I67" s="59">
        <v>502323.7381419497</v>
      </c>
      <c r="J67" s="59">
        <v>61731.733748549887</v>
      </c>
      <c r="K67" s="59">
        <v>946.61337439664385</v>
      </c>
      <c r="L67" s="64">
        <v>583.21386648997611</v>
      </c>
      <c r="M67" s="64">
        <v>372.34553080482334</v>
      </c>
      <c r="N67" s="64">
        <v>36.951222358519203</v>
      </c>
      <c r="O67" s="30">
        <v>570615.375787672</v>
      </c>
    </row>
    <row r="68" spans="1:15">
      <c r="A68" s="15"/>
      <c r="B68" s="10"/>
      <c r="C68" s="103">
        <v>2008</v>
      </c>
      <c r="D68" s="103"/>
      <c r="E68" s="125"/>
      <c r="F68" s="125"/>
      <c r="G68" s="125"/>
      <c r="H68" s="125"/>
      <c r="I68" s="67">
        <v>4194.1288517075618</v>
      </c>
      <c r="J68" s="59">
        <v>521873.85893634998</v>
      </c>
      <c r="K68" s="59">
        <v>56268.291301669284</v>
      </c>
      <c r="L68" s="59">
        <v>1169.13787363759</v>
      </c>
      <c r="M68" s="59">
        <v>404.05236092163864</v>
      </c>
      <c r="N68" s="59">
        <v>160.89316215215743</v>
      </c>
      <c r="O68" s="30">
        <v>584070.36248643824</v>
      </c>
    </row>
    <row r="69" spans="1:15">
      <c r="A69" s="8"/>
      <c r="B69" s="10"/>
      <c r="C69" s="103">
        <v>2009</v>
      </c>
      <c r="D69" s="103"/>
      <c r="E69" s="125"/>
      <c r="F69" s="125"/>
      <c r="G69" s="125"/>
      <c r="H69" s="125"/>
      <c r="I69" s="125"/>
      <c r="J69" s="67">
        <v>7776.1693062110198</v>
      </c>
      <c r="K69" s="59">
        <v>502317.60468164214</v>
      </c>
      <c r="L69" s="59">
        <v>38176.946042560528</v>
      </c>
      <c r="M69" s="59">
        <v>3242.3690761390631</v>
      </c>
      <c r="N69" s="59">
        <v>133.22005432149697</v>
      </c>
      <c r="O69" s="30">
        <v>551646.30916087423</v>
      </c>
    </row>
    <row r="70" spans="1:15">
      <c r="A70" s="8"/>
      <c r="B70" s="10"/>
      <c r="C70" s="103">
        <v>2010</v>
      </c>
      <c r="D70" s="103"/>
      <c r="E70" s="125"/>
      <c r="F70" s="125"/>
      <c r="G70" s="125"/>
      <c r="H70" s="125"/>
      <c r="I70" s="125"/>
      <c r="J70" s="125"/>
      <c r="K70" s="67">
        <v>3720.2033242859125</v>
      </c>
      <c r="L70" s="59">
        <v>490329.78237893339</v>
      </c>
      <c r="M70" s="59">
        <v>77229.465799894082</v>
      </c>
      <c r="N70" s="59">
        <v>1723.0582686705839</v>
      </c>
      <c r="O70" s="30">
        <v>573002.50977178395</v>
      </c>
    </row>
    <row r="71" spans="1:15">
      <c r="A71" s="8"/>
      <c r="B71" s="10"/>
      <c r="C71" s="103">
        <v>2011</v>
      </c>
      <c r="D71" s="103"/>
      <c r="E71" s="125"/>
      <c r="F71" s="125"/>
      <c r="G71" s="125"/>
      <c r="H71" s="125"/>
      <c r="I71" s="125"/>
      <c r="J71" s="125"/>
      <c r="K71" s="125"/>
      <c r="L71" s="67">
        <v>4304.7259203296089</v>
      </c>
      <c r="M71" s="59">
        <v>484928.42954281077</v>
      </c>
      <c r="N71" s="59">
        <v>71822.267494956861</v>
      </c>
      <c r="O71" s="30">
        <v>561055.4229580973</v>
      </c>
    </row>
    <row r="72" spans="1:15">
      <c r="A72" s="8"/>
      <c r="B72" s="10"/>
      <c r="C72" s="103">
        <v>2012</v>
      </c>
      <c r="D72" s="103"/>
      <c r="E72" s="125"/>
      <c r="F72" s="125"/>
      <c r="G72" s="125"/>
      <c r="H72" s="125"/>
      <c r="I72" s="125"/>
      <c r="J72" s="125"/>
      <c r="K72" s="125"/>
      <c r="L72" s="125"/>
      <c r="M72" s="66">
        <v>3519.2175900000007</v>
      </c>
      <c r="N72" s="59">
        <v>531230.93803898199</v>
      </c>
      <c r="O72" s="30">
        <v>534750.155628982</v>
      </c>
    </row>
    <row r="73" spans="1:15">
      <c r="A73" s="8"/>
      <c r="B73" s="10"/>
      <c r="C73" s="103">
        <v>2013</v>
      </c>
      <c r="D73" s="103"/>
      <c r="E73" s="125"/>
      <c r="F73" s="125"/>
      <c r="G73" s="125"/>
      <c r="H73" s="125"/>
      <c r="I73" s="125"/>
      <c r="J73" s="125"/>
      <c r="K73" s="125"/>
      <c r="L73" s="125"/>
      <c r="M73" s="79"/>
      <c r="N73" s="66">
        <v>13249.791729999999</v>
      </c>
      <c r="O73" s="30">
        <v>13249.791729999999</v>
      </c>
    </row>
    <row r="74" spans="1:15" ht="13.8" thickBot="1">
      <c r="A74" s="8"/>
      <c r="B74" s="10"/>
      <c r="C74" s="103"/>
      <c r="D74" s="10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82"/>
    </row>
    <row r="75" spans="1:15" ht="13.8" thickTop="1">
      <c r="A75" s="8"/>
      <c r="B75" s="10" t="s">
        <v>189</v>
      </c>
      <c r="C75" s="103"/>
      <c r="D75" s="125">
        <v>460176.70026999997</v>
      </c>
      <c r="E75" s="126">
        <v>473495.09117990901</v>
      </c>
      <c r="F75" s="126">
        <v>463721.27871276194</v>
      </c>
      <c r="G75" s="126">
        <v>559253.79058078898</v>
      </c>
      <c r="H75" s="126">
        <v>607810.94449488213</v>
      </c>
      <c r="I75" s="126">
        <v>590288.04865767038</v>
      </c>
      <c r="J75" s="126">
        <v>592470.72362781747</v>
      </c>
      <c r="K75" s="126">
        <v>562312.993824529</v>
      </c>
      <c r="L75" s="126">
        <v>535054.20582700276</v>
      </c>
      <c r="M75" s="126">
        <v>569726.45208909665</v>
      </c>
      <c r="N75" s="126">
        <v>619256.88830008719</v>
      </c>
      <c r="O75" s="82"/>
    </row>
    <row r="76" spans="1:15">
      <c r="A76" s="8"/>
      <c r="B76" s="121"/>
      <c r="C76" s="121"/>
      <c r="D76" s="121"/>
      <c r="E76" s="125"/>
      <c r="F76" s="125"/>
      <c r="G76" s="125"/>
      <c r="H76" s="125"/>
      <c r="I76" s="125"/>
      <c r="J76" s="125"/>
      <c r="K76" s="125"/>
      <c r="L76" s="125"/>
      <c r="M76" s="125"/>
      <c r="N76" s="81"/>
      <c r="O76" s="82"/>
    </row>
    <row r="77" spans="1:15">
      <c r="A77" s="131" t="s">
        <v>276</v>
      </c>
      <c r="B77" s="121"/>
      <c r="C77" s="121"/>
      <c r="D77" s="121"/>
      <c r="E77" s="125"/>
      <c r="F77" s="125"/>
      <c r="G77" s="125"/>
      <c r="H77" s="125"/>
      <c r="I77" s="125"/>
      <c r="J77" s="125"/>
      <c r="K77" s="125"/>
      <c r="L77" s="125"/>
      <c r="M77" s="125"/>
      <c r="N77" s="81"/>
      <c r="O77" s="82"/>
    </row>
    <row r="78" spans="1:15">
      <c r="A78" s="15"/>
      <c r="B78" s="121"/>
      <c r="C78" s="10" t="s">
        <v>172</v>
      </c>
      <c r="D78" s="10">
        <v>40693.014838321666</v>
      </c>
      <c r="E78" s="59">
        <v>25992.008585538912</v>
      </c>
      <c r="F78" s="59">
        <v>21717.509393520206</v>
      </c>
      <c r="G78" s="59">
        <v>6826.9825960569069</v>
      </c>
      <c r="H78" s="59">
        <v>12986.785781284303</v>
      </c>
      <c r="I78" s="59">
        <v>22131.471699941168</v>
      </c>
      <c r="J78" s="59">
        <v>17745.113588482323</v>
      </c>
      <c r="K78" s="59">
        <v>10126.463228578808</v>
      </c>
      <c r="L78" s="59">
        <v>-480.74337562484533</v>
      </c>
      <c r="M78" s="59">
        <v>-2376.1026115668224</v>
      </c>
      <c r="N78" s="59">
        <v>-14470.99644658173</v>
      </c>
      <c r="O78" s="82"/>
    </row>
    <row r="79" spans="1:15">
      <c r="A79" s="8"/>
      <c r="B79" s="121"/>
      <c r="C79" s="103">
        <v>2003</v>
      </c>
      <c r="D79" s="103"/>
      <c r="E79" s="59">
        <v>8222.2295086610848</v>
      </c>
      <c r="F79" s="59">
        <v>5173.897347041333</v>
      </c>
      <c r="G79" s="59">
        <v>2210.5049983261315</v>
      </c>
      <c r="H79" s="59">
        <v>2141.6505735963601</v>
      </c>
      <c r="I79" s="59">
        <v>2667.0203875438356</v>
      </c>
      <c r="J79" s="59">
        <v>1811.5262772283206</v>
      </c>
      <c r="K79" s="59">
        <v>1059.6061303625347</v>
      </c>
      <c r="L79" s="59">
        <v>67.049371964891392</v>
      </c>
      <c r="M79" s="59">
        <v>-41.062222559158954</v>
      </c>
      <c r="N79" s="59">
        <v>-1395.4309277973928</v>
      </c>
      <c r="O79" s="83">
        <v>21916.991444367941</v>
      </c>
    </row>
    <row r="80" spans="1:15">
      <c r="A80" s="8"/>
      <c r="B80" s="121"/>
      <c r="C80" s="103">
        <v>2004</v>
      </c>
      <c r="D80" s="103"/>
      <c r="E80" s="123"/>
      <c r="F80" s="59">
        <v>10743.876467745402</v>
      </c>
      <c r="G80" s="59">
        <v>4859.14861695326</v>
      </c>
      <c r="H80" s="59">
        <v>3394.9207661248347</v>
      </c>
      <c r="I80" s="59">
        <v>2978.3316988190654</v>
      </c>
      <c r="J80" s="59">
        <v>2397.3835022484009</v>
      </c>
      <c r="K80" s="59">
        <v>1046.8642522855878</v>
      </c>
      <c r="L80" s="64">
        <v>116.71783289668879</v>
      </c>
      <c r="M80" s="64">
        <v>143.3034322044447</v>
      </c>
      <c r="N80" s="59">
        <v>-1339.6119466133555</v>
      </c>
      <c r="O80" s="83">
        <v>24340.934622664325</v>
      </c>
    </row>
    <row r="81" spans="1:15">
      <c r="A81" s="8"/>
      <c r="B81" s="121"/>
      <c r="C81" s="103">
        <v>2005</v>
      </c>
      <c r="D81" s="103"/>
      <c r="E81" s="123"/>
      <c r="F81" s="64"/>
      <c r="G81" s="59">
        <v>10826.190901763101</v>
      </c>
      <c r="H81" s="59">
        <v>7208.6524207201637</v>
      </c>
      <c r="I81" s="59">
        <v>4896.479282752749</v>
      </c>
      <c r="J81" s="59">
        <v>3022.6827034722078</v>
      </c>
      <c r="K81" s="59">
        <v>1826.6526040512956</v>
      </c>
      <c r="L81" s="64">
        <v>211.23499966717787</v>
      </c>
      <c r="M81" s="64">
        <v>231.8385034614393</v>
      </c>
      <c r="N81" s="59">
        <v>-1520.7406499888234</v>
      </c>
      <c r="O81" s="83">
        <v>26702.990765899307</v>
      </c>
    </row>
    <row r="82" spans="1:15">
      <c r="A82" s="8"/>
      <c r="B82" s="10"/>
      <c r="C82" s="103">
        <v>2006</v>
      </c>
      <c r="D82" s="103"/>
      <c r="E82" s="123"/>
      <c r="F82" s="123"/>
      <c r="G82" s="123"/>
      <c r="H82" s="59">
        <v>13110.911933140473</v>
      </c>
      <c r="I82" s="59">
        <v>8131.8997011969504</v>
      </c>
      <c r="J82" s="59">
        <v>4149.2428908374222</v>
      </c>
      <c r="K82" s="59">
        <v>2092.7505894718079</v>
      </c>
      <c r="L82" s="64">
        <v>588.27871872980438</v>
      </c>
      <c r="M82" s="64">
        <v>507.62533094754042</v>
      </c>
      <c r="N82" s="59">
        <v>-1342.6516008267845</v>
      </c>
      <c r="O82" s="83">
        <v>27238.057563497219</v>
      </c>
    </row>
    <row r="83" spans="1:15">
      <c r="A83" s="8"/>
      <c r="B83" s="10"/>
      <c r="C83" s="103">
        <v>2007</v>
      </c>
      <c r="D83" s="103"/>
      <c r="E83" s="123"/>
      <c r="F83" s="123"/>
      <c r="G83" s="123"/>
      <c r="H83" s="123"/>
      <c r="I83" s="59">
        <v>14263.660466286905</v>
      </c>
      <c r="J83" s="59">
        <v>7608.1416373046432</v>
      </c>
      <c r="K83" s="59">
        <v>3714.5050551820254</v>
      </c>
      <c r="L83" s="64">
        <v>1356.1670142876617</v>
      </c>
      <c r="M83" s="64">
        <v>817.56737016523255</v>
      </c>
      <c r="N83" s="59">
        <v>-1209.751080574051</v>
      </c>
      <c r="O83" s="83">
        <v>26550.290462652418</v>
      </c>
    </row>
    <row r="84" spans="1:15">
      <c r="A84" s="15"/>
      <c r="B84" s="10"/>
      <c r="C84" s="103">
        <v>2008</v>
      </c>
      <c r="D84" s="103"/>
      <c r="E84" s="125"/>
      <c r="F84" s="125"/>
      <c r="G84" s="125"/>
      <c r="H84" s="125"/>
      <c r="I84" s="125"/>
      <c r="J84" s="59">
        <v>13759.367748307766</v>
      </c>
      <c r="K84" s="59">
        <v>7062.6233881886346</v>
      </c>
      <c r="L84" s="59">
        <v>2406.5366747897783</v>
      </c>
      <c r="M84" s="59">
        <v>1539.4086018947401</v>
      </c>
      <c r="N84" s="59">
        <v>-1288.6983466286911</v>
      </c>
      <c r="O84" s="83">
        <v>23479.238066552229</v>
      </c>
    </row>
    <row r="85" spans="1:15">
      <c r="A85" s="8"/>
      <c r="B85" s="10"/>
      <c r="C85" s="103">
        <v>2009</v>
      </c>
      <c r="D85" s="103"/>
      <c r="E85" s="125"/>
      <c r="F85" s="125"/>
      <c r="G85" s="125"/>
      <c r="H85" s="125"/>
      <c r="I85" s="125"/>
      <c r="J85" s="125"/>
      <c r="K85" s="59">
        <v>11791.823558797938</v>
      </c>
      <c r="L85" s="59">
        <v>5101.1748607958571</v>
      </c>
      <c r="M85" s="59">
        <v>2540.2927713925178</v>
      </c>
      <c r="N85" s="59">
        <v>-576.6342911446684</v>
      </c>
      <c r="O85" s="83">
        <v>18856.656899841641</v>
      </c>
    </row>
    <row r="86" spans="1:15">
      <c r="A86" s="8"/>
      <c r="B86" s="10"/>
      <c r="C86" s="103">
        <v>2010</v>
      </c>
      <c r="D86" s="103"/>
      <c r="E86" s="125"/>
      <c r="F86" s="125"/>
      <c r="G86" s="125"/>
      <c r="H86" s="125"/>
      <c r="I86" s="125"/>
      <c r="J86" s="125"/>
      <c r="K86" s="125"/>
      <c r="L86" s="59">
        <v>9318.8904664510046</v>
      </c>
      <c r="M86" s="59">
        <v>5161.9990986898692</v>
      </c>
      <c r="N86" s="59">
        <v>-116.18892069934905</v>
      </c>
      <c r="O86" s="83">
        <v>14364.700644441526</v>
      </c>
    </row>
    <row r="87" spans="1:15">
      <c r="A87" s="8"/>
      <c r="B87" s="10"/>
      <c r="C87" s="103">
        <v>2011</v>
      </c>
      <c r="D87" s="103"/>
      <c r="E87" s="125"/>
      <c r="F87" s="125"/>
      <c r="G87" s="125"/>
      <c r="H87" s="125"/>
      <c r="I87" s="125"/>
      <c r="J87" s="125"/>
      <c r="K87" s="125"/>
      <c r="L87" s="125"/>
      <c r="M87" s="59">
        <v>9373.6031042979357</v>
      </c>
      <c r="N87" s="59">
        <v>2298.3695172771509</v>
      </c>
      <c r="O87" s="83">
        <v>11671.972621575087</v>
      </c>
    </row>
    <row r="88" spans="1:15">
      <c r="A88" s="8"/>
      <c r="B88" s="10"/>
      <c r="C88" s="103">
        <v>2012</v>
      </c>
      <c r="D88" s="103"/>
      <c r="E88" s="125"/>
      <c r="F88" s="125"/>
      <c r="G88" s="125"/>
      <c r="H88" s="125"/>
      <c r="I88" s="125"/>
      <c r="J88" s="125"/>
      <c r="K88" s="125"/>
      <c r="L88" s="125"/>
      <c r="M88" s="28"/>
      <c r="N88" s="59">
        <v>6224.8495143532891</v>
      </c>
      <c r="O88" s="83">
        <v>6224.8495143532891</v>
      </c>
    </row>
    <row r="89" spans="1:15" ht="13.8" thickBot="1">
      <c r="A89" s="8"/>
      <c r="B89" s="10"/>
      <c r="C89" s="103"/>
      <c r="D89" s="104"/>
      <c r="E89" s="34"/>
      <c r="F89" s="34"/>
      <c r="G89" s="34"/>
      <c r="H89" s="34"/>
      <c r="I89" s="34"/>
      <c r="J89" s="34"/>
      <c r="K89" s="34"/>
      <c r="L89" s="34"/>
      <c r="M89" s="34"/>
      <c r="N89" s="85" t="s">
        <v>173</v>
      </c>
      <c r="O89" s="82"/>
    </row>
    <row r="90" spans="1:15" ht="13.8" thickTop="1">
      <c r="A90" s="8"/>
      <c r="B90" s="10" t="s">
        <v>189</v>
      </c>
      <c r="C90" s="103"/>
      <c r="D90" s="103">
        <v>40693.014838321666</v>
      </c>
      <c r="E90" s="126">
        <v>34214.238094199995</v>
      </c>
      <c r="F90" s="126">
        <v>37635.283208306937</v>
      </c>
      <c r="G90" s="126">
        <v>24722.827113099396</v>
      </c>
      <c r="H90" s="126">
        <v>38842.921474866132</v>
      </c>
      <c r="I90" s="126">
        <v>55068.863236540674</v>
      </c>
      <c r="J90" s="126">
        <v>50493.458347881082</v>
      </c>
      <c r="K90" s="126">
        <v>38721.28880691863</v>
      </c>
      <c r="L90" s="126">
        <v>18685.30656395802</v>
      </c>
      <c r="M90" s="126">
        <v>17898.473378927734</v>
      </c>
      <c r="N90" s="84">
        <v>-14737.485179224408</v>
      </c>
      <c r="O90" s="82"/>
    </row>
    <row r="91" spans="1:15">
      <c r="A91" s="8"/>
      <c r="B91" s="10"/>
      <c r="C91" s="10"/>
      <c r="D91" s="10"/>
      <c r="E91" s="125"/>
      <c r="F91" s="125"/>
      <c r="G91" s="125"/>
      <c r="H91" s="125"/>
      <c r="I91" s="125"/>
      <c r="J91" s="125"/>
      <c r="K91" s="125"/>
      <c r="L91" s="125"/>
      <c r="M91" s="125"/>
      <c r="N91" s="81"/>
      <c r="O91" s="82"/>
    </row>
    <row r="92" spans="1:15">
      <c r="A92" s="131" t="s">
        <v>277</v>
      </c>
      <c r="B92" s="121"/>
      <c r="C92" s="121"/>
      <c r="D92" s="121"/>
      <c r="E92" s="125"/>
      <c r="F92" s="125"/>
      <c r="G92" s="125"/>
      <c r="H92" s="125"/>
      <c r="I92" s="125"/>
      <c r="J92" s="125"/>
      <c r="K92" s="125"/>
      <c r="L92" s="125"/>
      <c r="M92" s="125"/>
      <c r="N92" s="81"/>
      <c r="O92" s="82"/>
    </row>
    <row r="93" spans="1:15">
      <c r="A93" s="8"/>
      <c r="B93" s="121"/>
      <c r="C93" s="10" t="s">
        <v>172</v>
      </c>
      <c r="D93" s="10">
        <v>-283027.96892000001</v>
      </c>
      <c r="E93" s="59">
        <v>-192658.36158700055</v>
      </c>
      <c r="F93" s="59">
        <v>-155195.34320575028</v>
      </c>
      <c r="G93" s="59">
        <v>-130353.09020470704</v>
      </c>
      <c r="H93" s="59">
        <v>-121759.38472403388</v>
      </c>
      <c r="I93" s="59">
        <v>-116521.43858765783</v>
      </c>
      <c r="J93" s="59">
        <v>-111639.90287208481</v>
      </c>
      <c r="K93" s="59">
        <v>-104127.70705452541</v>
      </c>
      <c r="L93" s="59">
        <v>-104889.68574434303</v>
      </c>
      <c r="M93" s="59">
        <v>-93632.541413042811</v>
      </c>
      <c r="N93" s="59">
        <v>-85114.518054732544</v>
      </c>
      <c r="O93" s="82"/>
    </row>
    <row r="94" spans="1:15">
      <c r="A94" s="8"/>
      <c r="B94" s="121"/>
      <c r="C94" s="103">
        <v>2003</v>
      </c>
      <c r="D94" s="103"/>
      <c r="E94" s="59">
        <v>-86239.1598028999</v>
      </c>
      <c r="F94" s="59">
        <v>-62211.776291652714</v>
      </c>
      <c r="G94" s="59">
        <v>-20173.486312910791</v>
      </c>
      <c r="H94" s="59">
        <v>-16008.024943482604</v>
      </c>
      <c r="I94" s="59">
        <v>-12381.936225130907</v>
      </c>
      <c r="J94" s="59">
        <v>-10332.487929599767</v>
      </c>
      <c r="K94" s="59">
        <v>-9501.6333473045852</v>
      </c>
      <c r="L94" s="59">
        <v>-9203.0740332234654</v>
      </c>
      <c r="M94" s="59">
        <v>-9091.6621633386148</v>
      </c>
      <c r="N94" s="59">
        <v>-8818.2785335929875</v>
      </c>
      <c r="O94" s="83">
        <v>-243961.5195831364</v>
      </c>
    </row>
    <row r="95" spans="1:15">
      <c r="A95" s="8"/>
      <c r="B95" s="121"/>
      <c r="C95" s="103">
        <v>2004</v>
      </c>
      <c r="D95" s="103"/>
      <c r="E95" s="123"/>
      <c r="F95" s="59">
        <v>-94857.830837252448</v>
      </c>
      <c r="G95" s="59">
        <v>-60801.584109523741</v>
      </c>
      <c r="H95" s="59">
        <v>-17648.695658493984</v>
      </c>
      <c r="I95" s="59">
        <v>-13413.99572881375</v>
      </c>
      <c r="J95" s="59">
        <v>-13492.762389216274</v>
      </c>
      <c r="K95" s="59">
        <v>-12109.879028310143</v>
      </c>
      <c r="L95" s="64">
        <v>-9187.6272951003866</v>
      </c>
      <c r="M95" s="64">
        <v>-8708.5969754099096</v>
      </c>
      <c r="N95" s="59">
        <v>-8495.711738050406</v>
      </c>
      <c r="O95" s="83">
        <v>-238716.68376017106</v>
      </c>
    </row>
    <row r="96" spans="1:15">
      <c r="A96" s="8"/>
      <c r="B96" s="121"/>
      <c r="C96" s="103">
        <v>2005</v>
      </c>
      <c r="D96" s="103"/>
      <c r="E96" s="123"/>
      <c r="F96" s="123"/>
      <c r="G96" s="59">
        <v>-118525.33391286059</v>
      </c>
      <c r="H96" s="59">
        <v>-73867.818439985829</v>
      </c>
      <c r="I96" s="59">
        <v>-22184.909049715028</v>
      </c>
      <c r="J96" s="59">
        <v>-18529.755668912177</v>
      </c>
      <c r="K96" s="59">
        <v>-14113.94437834057</v>
      </c>
      <c r="L96" s="64">
        <v>-10925.195193682019</v>
      </c>
      <c r="M96" s="64">
        <v>-11765.703037516709</v>
      </c>
      <c r="N96" s="59">
        <v>-11313.493367252422</v>
      </c>
      <c r="O96" s="83">
        <v>-281226.15304826526</v>
      </c>
    </row>
    <row r="97" spans="1:15">
      <c r="A97" s="8"/>
      <c r="B97" s="10"/>
      <c r="C97" s="103">
        <v>2006</v>
      </c>
      <c r="D97" s="103"/>
      <c r="E97" s="123"/>
      <c r="F97" s="123"/>
      <c r="G97" s="123"/>
      <c r="H97" s="59">
        <v>-125290.34642400437</v>
      </c>
      <c r="I97" s="59">
        <v>-72425.934176725452</v>
      </c>
      <c r="J97" s="59">
        <v>-20516.959878954101</v>
      </c>
      <c r="K97" s="59">
        <v>-17021.164750834974</v>
      </c>
      <c r="L97" s="64">
        <v>-12925.944621821711</v>
      </c>
      <c r="M97" s="64">
        <v>-11511.805026832437</v>
      </c>
      <c r="N97" s="59">
        <v>-10827.007309213483</v>
      </c>
      <c r="O97" s="83">
        <v>-270519.16218838654</v>
      </c>
    </row>
    <row r="98" spans="1:15">
      <c r="A98" s="8"/>
      <c r="B98" s="10"/>
      <c r="C98" s="103">
        <v>2007</v>
      </c>
      <c r="D98" s="103"/>
      <c r="E98" s="123"/>
      <c r="F98" s="123"/>
      <c r="G98" s="123"/>
      <c r="H98" s="64"/>
      <c r="I98" s="59">
        <v>-128400.80955609893</v>
      </c>
      <c r="J98" s="59">
        <v>-83805.116811278931</v>
      </c>
      <c r="K98" s="59">
        <v>-24348.856769899954</v>
      </c>
      <c r="L98" s="64">
        <v>-17208.307359248967</v>
      </c>
      <c r="M98" s="64">
        <v>-13968.043664257431</v>
      </c>
      <c r="N98" s="59">
        <v>-13036.46839000002</v>
      </c>
      <c r="O98" s="83">
        <v>-280767.60255078424</v>
      </c>
    </row>
    <row r="99" spans="1:15">
      <c r="A99" s="8"/>
      <c r="B99" s="10"/>
      <c r="C99" s="103">
        <v>2008</v>
      </c>
      <c r="D99" s="103"/>
      <c r="E99" s="125"/>
      <c r="F99" s="125"/>
      <c r="G99" s="125"/>
      <c r="H99" s="125"/>
      <c r="I99" s="125"/>
      <c r="J99" s="59">
        <v>-142721.24824995393</v>
      </c>
      <c r="K99" s="59">
        <v>-88653.988240987514</v>
      </c>
      <c r="L99" s="59">
        <v>-26056.181553134622</v>
      </c>
      <c r="M99" s="59">
        <v>-18719.41688514929</v>
      </c>
      <c r="N99" s="59">
        <v>-16109.681940000048</v>
      </c>
      <c r="O99" s="83">
        <v>-292260.51686922542</v>
      </c>
    </row>
    <row r="100" spans="1:15">
      <c r="A100" s="8"/>
      <c r="B100" s="10"/>
      <c r="C100" s="103">
        <v>2009</v>
      </c>
      <c r="D100" s="103"/>
      <c r="E100" s="125"/>
      <c r="F100" s="125"/>
      <c r="G100" s="125"/>
      <c r="H100" s="125"/>
      <c r="I100" s="125"/>
      <c r="J100" s="125"/>
      <c r="K100" s="59">
        <v>-129998.68787047047</v>
      </c>
      <c r="L100" s="59">
        <v>-76625.042450978857</v>
      </c>
      <c r="M100" s="59">
        <v>-22972.762289469665</v>
      </c>
      <c r="N100" s="59">
        <v>-16265.9037817356</v>
      </c>
      <c r="O100" s="83">
        <v>-245862.3963926546</v>
      </c>
    </row>
    <row r="101" spans="1:15">
      <c r="A101" s="8"/>
      <c r="B101" s="10"/>
      <c r="C101" s="103">
        <v>2010</v>
      </c>
      <c r="D101" s="103"/>
      <c r="E101" s="125"/>
      <c r="F101" s="125"/>
      <c r="G101" s="125"/>
      <c r="H101" s="125"/>
      <c r="I101" s="125"/>
      <c r="J101" s="125"/>
      <c r="K101" s="125"/>
      <c r="L101" s="59">
        <v>-138025.04534846696</v>
      </c>
      <c r="M101" s="59">
        <v>-87315.680052746946</v>
      </c>
      <c r="N101" s="59">
        <v>-22642.348159768229</v>
      </c>
      <c r="O101" s="83">
        <v>-247983.07356098216</v>
      </c>
    </row>
    <row r="102" spans="1:15">
      <c r="A102" s="8"/>
      <c r="B102" s="10"/>
      <c r="C102" s="103">
        <v>2011</v>
      </c>
      <c r="D102" s="103"/>
      <c r="E102" s="125"/>
      <c r="F102" s="125"/>
      <c r="G102" s="125"/>
      <c r="H102" s="125"/>
      <c r="I102" s="125"/>
      <c r="J102" s="125"/>
      <c r="K102" s="125"/>
      <c r="L102" s="125"/>
      <c r="M102" s="59">
        <v>-143516.45941887665</v>
      </c>
      <c r="N102" s="59">
        <v>-85351.585989999803</v>
      </c>
      <c r="O102" s="83">
        <v>-228868.04540887644</v>
      </c>
    </row>
    <row r="103" spans="1:15">
      <c r="A103" s="8"/>
      <c r="B103" s="10"/>
      <c r="C103" s="103">
        <v>2012</v>
      </c>
      <c r="D103" s="103"/>
      <c r="E103" s="125"/>
      <c r="F103" s="125"/>
      <c r="G103" s="125"/>
      <c r="H103" s="125"/>
      <c r="I103" s="125"/>
      <c r="J103" s="125"/>
      <c r="K103" s="125"/>
      <c r="L103" s="125"/>
      <c r="M103" s="28"/>
      <c r="N103" s="59">
        <v>-149006.48822000105</v>
      </c>
      <c r="O103" s="83">
        <v>-149006.48822000105</v>
      </c>
    </row>
    <row r="104" spans="1:15" ht="13.8" thickBot="1">
      <c r="A104" s="8"/>
      <c r="B104" s="10"/>
      <c r="C104" s="103"/>
      <c r="D104" s="104"/>
      <c r="E104" s="34"/>
      <c r="F104" s="34"/>
      <c r="G104" s="34"/>
      <c r="H104" s="34"/>
      <c r="I104" s="34"/>
      <c r="J104" s="34"/>
      <c r="K104" s="34"/>
      <c r="L104" s="34"/>
      <c r="M104" s="34"/>
      <c r="N104" s="85"/>
      <c r="O104" s="82"/>
    </row>
    <row r="105" spans="1:15" ht="13.8" thickTop="1">
      <c r="A105" s="8"/>
      <c r="B105" s="10" t="s">
        <v>189</v>
      </c>
      <c r="C105" s="103"/>
      <c r="D105" s="103">
        <v>-283027.96892000001</v>
      </c>
      <c r="E105" s="126">
        <v>-278897.52138990047</v>
      </c>
      <c r="F105" s="126">
        <v>-312264.95033465541</v>
      </c>
      <c r="G105" s="126">
        <v>-329853.49454000214</v>
      </c>
      <c r="H105" s="126">
        <v>-354574.27019000065</v>
      </c>
      <c r="I105" s="126">
        <v>-365329.02332414192</v>
      </c>
      <c r="J105" s="126">
        <v>-401038.23380000005</v>
      </c>
      <c r="K105" s="126">
        <v>-399875.86144067359</v>
      </c>
      <c r="L105" s="126">
        <v>-405046.10360000003</v>
      </c>
      <c r="M105" s="126">
        <v>-421202.67092664045</v>
      </c>
      <c r="N105" s="84">
        <v>-426981.48548434657</v>
      </c>
      <c r="O105" s="82"/>
    </row>
    <row r="106" spans="1:15">
      <c r="A106" s="11"/>
      <c r="B106" s="122"/>
      <c r="C106" s="20"/>
      <c r="D106" s="20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3"/>
    </row>
  </sheetData>
  <customSheetViews>
    <customSheetView guid="{983DF4B0-6405-4972-98DD-0842688C8AF6}" scale="85" showPageBreaks="1" fitToPage="1">
      <selection activeCell="A8" sqref="A8:O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fitToPage="1" topLeftCell="A4">
      <selection activeCell="E66" sqref="E66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104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40.77734375" style="14" customWidth="1"/>
    <col min="4" max="14" width="15.77734375" style="14" customWidth="1"/>
    <col min="15" max="16384" width="9.33203125" style="14"/>
  </cols>
  <sheetData>
    <row r="1" spans="1:14" ht="15.6">
      <c r="A1" s="154" t="s">
        <v>345</v>
      </c>
      <c r="B1" s="154"/>
      <c r="C1" s="154"/>
      <c r="D1" s="154"/>
      <c r="E1" s="154"/>
      <c r="F1" s="154"/>
    </row>
    <row r="2" spans="1:14">
      <c r="A2" s="155" t="s">
        <v>332</v>
      </c>
      <c r="B2" s="155"/>
      <c r="C2" s="155"/>
    </row>
    <row r="3" spans="1:14">
      <c r="A3" s="150"/>
      <c r="B3"/>
      <c r="C3"/>
    </row>
    <row r="4" spans="1:14">
      <c r="A4" s="165" t="s">
        <v>183</v>
      </c>
      <c r="B4" s="166"/>
      <c r="C4" s="166"/>
      <c r="D4" s="180" t="s">
        <v>68</v>
      </c>
      <c r="E4" s="171"/>
      <c r="F4" s="169"/>
      <c r="G4" s="169"/>
      <c r="H4" s="169"/>
      <c r="I4" s="169"/>
      <c r="J4" s="169"/>
      <c r="K4" s="169"/>
      <c r="L4" s="169"/>
      <c r="M4" s="169"/>
      <c r="N4" s="181"/>
    </row>
    <row r="5" spans="1:14">
      <c r="A5" s="167"/>
      <c r="B5" s="166"/>
      <c r="C5" s="166"/>
      <c r="D5" s="170">
        <v>2003</v>
      </c>
      <c r="E5" s="170">
        <v>2004</v>
      </c>
      <c r="F5" s="170">
        <v>2005</v>
      </c>
      <c r="G5" s="170">
        <v>2006</v>
      </c>
      <c r="H5" s="170">
        <v>2007</v>
      </c>
      <c r="I5" s="170">
        <v>2008</v>
      </c>
      <c r="J5" s="170">
        <v>2009</v>
      </c>
      <c r="K5" s="170">
        <v>2010</v>
      </c>
      <c r="L5" s="170">
        <v>2011</v>
      </c>
      <c r="M5" s="170">
        <v>2012</v>
      </c>
      <c r="N5" s="173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>
      <c r="A7" s="15" t="s">
        <v>142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>
      <c r="A8" s="15"/>
      <c r="B8" s="7"/>
      <c r="C8" s="10" t="s">
        <v>172</v>
      </c>
      <c r="D8" s="59">
        <v>60939.60980253404</v>
      </c>
      <c r="E8" s="59">
        <v>58446.721530509763</v>
      </c>
      <c r="F8" s="59">
        <v>55601.758483360776</v>
      </c>
      <c r="G8" s="59">
        <v>54636.005071187938</v>
      </c>
      <c r="H8" s="59">
        <v>51741.750177145914</v>
      </c>
      <c r="I8" s="59">
        <v>51574.575625247264</v>
      </c>
      <c r="J8" s="59">
        <v>49157.456175656218</v>
      </c>
      <c r="K8" s="59">
        <v>48253.467425759125</v>
      </c>
      <c r="L8" s="59">
        <v>44910.433149317061</v>
      </c>
      <c r="M8" s="59">
        <v>40011.520667266937</v>
      </c>
      <c r="N8" s="82">
        <v>515273.29810798506</v>
      </c>
    </row>
    <row r="9" spans="1:14">
      <c r="A9" s="8"/>
      <c r="B9" s="7"/>
      <c r="C9" s="103">
        <v>2003</v>
      </c>
      <c r="D9" s="108"/>
      <c r="E9" s="59">
        <v>3629.0561521925479</v>
      </c>
      <c r="F9" s="59">
        <v>4374.183527883456</v>
      </c>
      <c r="G9" s="59">
        <v>4881.5035591450969</v>
      </c>
      <c r="H9" s="59">
        <v>4729.2773568349712</v>
      </c>
      <c r="I9" s="59">
        <v>4656.5152963027103</v>
      </c>
      <c r="J9" s="59">
        <v>4364.9175334110651</v>
      </c>
      <c r="K9" s="59">
        <v>4101.0529458786732</v>
      </c>
      <c r="L9" s="59">
        <v>3928.5983013149289</v>
      </c>
      <c r="M9" s="59">
        <v>3846.7301863955154</v>
      </c>
      <c r="N9" s="83">
        <v>38511.834859358962</v>
      </c>
    </row>
    <row r="10" spans="1:14">
      <c r="A10" s="8"/>
      <c r="B10" s="7"/>
      <c r="C10" s="103">
        <v>2004</v>
      </c>
      <c r="D10" s="19"/>
      <c r="E10" s="108"/>
      <c r="F10" s="59">
        <v>3477.3884090057609</v>
      </c>
      <c r="G10" s="59">
        <v>4232.2122587873091</v>
      </c>
      <c r="H10" s="59">
        <v>4340.9297757664026</v>
      </c>
      <c r="I10" s="59">
        <v>4323.1801087246404</v>
      </c>
      <c r="J10" s="59">
        <v>4370.9178130059827</v>
      </c>
      <c r="K10" s="64">
        <v>3766.1641903336745</v>
      </c>
      <c r="L10" s="64">
        <v>3733.5547700070229</v>
      </c>
      <c r="M10" s="64">
        <v>3710.6939151919705</v>
      </c>
      <c r="N10" s="83">
        <v>31955.041240822764</v>
      </c>
    </row>
    <row r="11" spans="1:14">
      <c r="A11" s="8"/>
      <c r="B11" s="7"/>
      <c r="C11" s="103">
        <v>2005</v>
      </c>
      <c r="D11" s="19"/>
      <c r="E11" s="19"/>
      <c r="F11" s="108"/>
      <c r="G11" s="59">
        <v>3528.8406116296492</v>
      </c>
      <c r="H11" s="59">
        <v>4625.8731916799898</v>
      </c>
      <c r="I11" s="59">
        <v>4850.941172326382</v>
      </c>
      <c r="J11" s="59">
        <v>4843.9074933717839</v>
      </c>
      <c r="K11" s="64">
        <v>4618.8669566765157</v>
      </c>
      <c r="L11" s="64">
        <v>4340.0649911965584</v>
      </c>
      <c r="M11" s="64">
        <v>4406.4256865363186</v>
      </c>
      <c r="N11" s="83">
        <v>31214.9201034172</v>
      </c>
    </row>
    <row r="12" spans="1:14">
      <c r="A12" s="8"/>
      <c r="B12" s="10"/>
      <c r="C12" s="103">
        <v>2006</v>
      </c>
      <c r="D12" s="19"/>
      <c r="E12" s="19"/>
      <c r="F12" s="19"/>
      <c r="G12" s="108"/>
      <c r="H12" s="59">
        <v>3876.9570635727241</v>
      </c>
      <c r="I12" s="59">
        <v>4530.3115155271134</v>
      </c>
      <c r="J12" s="59">
        <v>4706.9101143145581</v>
      </c>
      <c r="K12" s="64">
        <v>4325.0800776215819</v>
      </c>
      <c r="L12" s="64">
        <v>4423.344185276781</v>
      </c>
      <c r="M12" s="64">
        <v>4217.513704888177</v>
      </c>
      <c r="N12" s="83">
        <v>26080.116661200937</v>
      </c>
    </row>
    <row r="13" spans="1:14">
      <c r="A13" s="8"/>
      <c r="B13" s="10"/>
      <c r="C13" s="103">
        <v>2007</v>
      </c>
      <c r="D13" s="19"/>
      <c r="E13" s="19"/>
      <c r="F13" s="19"/>
      <c r="G13" s="19"/>
      <c r="H13" s="108"/>
      <c r="I13" s="59">
        <v>4190.6727268718887</v>
      </c>
      <c r="J13" s="59">
        <v>4588.5321198566162</v>
      </c>
      <c r="K13" s="64">
        <v>4338.0857204630047</v>
      </c>
      <c r="L13" s="64">
        <v>4704.733042157377</v>
      </c>
      <c r="M13" s="64">
        <v>4512.9670242755883</v>
      </c>
      <c r="N13" s="83">
        <v>22334.990633624475</v>
      </c>
    </row>
    <row r="14" spans="1:14">
      <c r="A14" s="15"/>
      <c r="B14" s="10"/>
      <c r="C14" s="103">
        <v>2008</v>
      </c>
      <c r="D14" s="25"/>
      <c r="E14" s="25"/>
      <c r="F14" s="25"/>
      <c r="G14" s="25"/>
      <c r="H14" s="25"/>
      <c r="I14" s="108"/>
      <c r="J14" s="59">
        <v>4027.7990739233114</v>
      </c>
      <c r="K14" s="59">
        <v>4423.2111859597626</v>
      </c>
      <c r="L14" s="59">
        <v>4980.0010467689444</v>
      </c>
      <c r="M14" s="59">
        <v>4911.3039315630203</v>
      </c>
      <c r="N14" s="83">
        <v>18342.31523821504</v>
      </c>
    </row>
    <row r="15" spans="1:14">
      <c r="A15" s="8"/>
      <c r="B15" s="10"/>
      <c r="C15" s="103">
        <v>2009</v>
      </c>
      <c r="D15" s="25"/>
      <c r="E15" s="25"/>
      <c r="F15" s="25"/>
      <c r="G15" s="25"/>
      <c r="H15" s="25"/>
      <c r="I15" s="25"/>
      <c r="J15" s="19"/>
      <c r="K15" s="59">
        <v>3355.6942605268873</v>
      </c>
      <c r="L15" s="59">
        <v>4127.9216796096589</v>
      </c>
      <c r="M15" s="59">
        <v>4132.0915379796643</v>
      </c>
      <c r="N15" s="83">
        <v>11615.70747811621</v>
      </c>
    </row>
    <row r="16" spans="1:14">
      <c r="A16" s="8"/>
      <c r="B16" s="10"/>
      <c r="C16" s="103">
        <v>2010</v>
      </c>
      <c r="D16" s="25"/>
      <c r="E16" s="25"/>
      <c r="F16" s="25"/>
      <c r="G16" s="25"/>
      <c r="H16" s="25"/>
      <c r="I16" s="25"/>
      <c r="K16" s="108"/>
      <c r="L16" s="59">
        <v>3301.6515343516703</v>
      </c>
      <c r="M16" s="59">
        <v>4265.4577702976003</v>
      </c>
      <c r="N16" s="83">
        <v>7567.1093046492706</v>
      </c>
    </row>
    <row r="17" spans="1:14">
      <c r="A17" s="8"/>
      <c r="B17" s="10"/>
      <c r="C17" s="103">
        <v>2011</v>
      </c>
      <c r="D17" s="25"/>
      <c r="E17" s="25"/>
      <c r="F17" s="25"/>
      <c r="G17" s="25"/>
      <c r="H17" s="25"/>
      <c r="I17" s="25"/>
      <c r="J17" s="25"/>
      <c r="K17" s="108"/>
      <c r="L17" s="28"/>
      <c r="M17" s="59">
        <v>3155.9137656052121</v>
      </c>
      <c r="N17" s="83">
        <v>3155.9137656052121</v>
      </c>
    </row>
    <row r="18" spans="1:14">
      <c r="A18" s="8"/>
      <c r="B18" s="10"/>
      <c r="C18" s="103"/>
      <c r="D18" s="25"/>
      <c r="E18" s="25"/>
      <c r="F18" s="25"/>
      <c r="G18" s="25"/>
      <c r="H18" s="25"/>
      <c r="I18" s="25"/>
      <c r="J18" s="25"/>
      <c r="K18" s="108"/>
      <c r="L18" s="28"/>
      <c r="M18" s="28"/>
      <c r="N18" s="83"/>
    </row>
    <row r="19" spans="1:14" ht="3.9" customHeight="1" thickBot="1">
      <c r="A19" s="8"/>
      <c r="B19" s="10"/>
      <c r="C19" s="103"/>
      <c r="D19" s="22"/>
      <c r="E19" s="22"/>
      <c r="F19" s="22"/>
      <c r="G19" s="22"/>
      <c r="H19" s="22"/>
      <c r="I19" s="22"/>
      <c r="J19" s="22"/>
      <c r="K19" s="109"/>
      <c r="L19" s="34"/>
      <c r="M19" s="34"/>
      <c r="N19" s="82"/>
    </row>
    <row r="20" spans="1:14" ht="13.8" thickTop="1">
      <c r="A20" s="8"/>
      <c r="B20" s="10" t="s">
        <v>4</v>
      </c>
      <c r="C20" s="103"/>
      <c r="D20" s="32">
        <v>60939.60980253404</v>
      </c>
      <c r="E20" s="32">
        <v>62075.777682702312</v>
      </c>
      <c r="F20" s="32">
        <v>63453.330420249993</v>
      </c>
      <c r="G20" s="32">
        <v>67278.561500749987</v>
      </c>
      <c r="H20" s="32">
        <v>69314.787565000006</v>
      </c>
      <c r="I20" s="32">
        <v>74126.196444999994</v>
      </c>
      <c r="J20" s="32">
        <v>76060.440323539529</v>
      </c>
      <c r="K20" s="32">
        <v>77181.622763219231</v>
      </c>
      <c r="L20" s="32">
        <v>78450.3027</v>
      </c>
      <c r="M20" s="32">
        <v>77170.618190000008</v>
      </c>
      <c r="N20" s="82"/>
    </row>
    <row r="21" spans="1:14">
      <c r="A21" s="8"/>
      <c r="B21" s="7"/>
      <c r="C21" s="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82"/>
    </row>
    <row r="22" spans="1:14">
      <c r="A22" s="15" t="s">
        <v>96</v>
      </c>
      <c r="B22" s="7"/>
      <c r="C22" s="7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82"/>
    </row>
    <row r="23" spans="1:14">
      <c r="A23" s="15"/>
      <c r="B23" s="7"/>
      <c r="C23" s="10" t="s">
        <v>172</v>
      </c>
      <c r="D23" s="59">
        <v>47363.031181654696</v>
      </c>
      <c r="E23" s="59">
        <v>71888.521814780412</v>
      </c>
      <c r="F23" s="59">
        <v>76038.641694628648</v>
      </c>
      <c r="G23" s="59">
        <v>37809.472626136318</v>
      </c>
      <c r="H23" s="59">
        <v>80536.766231493399</v>
      </c>
      <c r="I23" s="59">
        <v>88658.603045964002</v>
      </c>
      <c r="J23" s="59">
        <v>58569.66916990414</v>
      </c>
      <c r="K23" s="59">
        <v>-13495.590211164166</v>
      </c>
      <c r="L23" s="59">
        <v>-29372.739583578372</v>
      </c>
      <c r="M23" s="59">
        <v>8201.5668937160481</v>
      </c>
      <c r="N23" s="82">
        <v>426197.94286353514</v>
      </c>
    </row>
    <row r="24" spans="1:14">
      <c r="A24" s="8"/>
      <c r="B24" s="7"/>
      <c r="C24" s="103">
        <v>2003</v>
      </c>
      <c r="D24" s="59">
        <v>-230216.77110484036</v>
      </c>
      <c r="E24" s="59">
        <v>39793.026323705293</v>
      </c>
      <c r="F24" s="59">
        <v>7129.3973211946795</v>
      </c>
      <c r="G24" s="59">
        <v>10052.642580438211</v>
      </c>
      <c r="H24" s="59">
        <v>12604.785280636077</v>
      </c>
      <c r="I24" s="59">
        <v>11910.644694089569</v>
      </c>
      <c r="J24" s="59">
        <v>12732.648771111899</v>
      </c>
      <c r="K24" s="59">
        <v>1257.7508974623615</v>
      </c>
      <c r="L24" s="59">
        <v>1485.4698124628546</v>
      </c>
      <c r="M24" s="59">
        <v>3049.9989841985262</v>
      </c>
      <c r="N24" s="83">
        <v>-130200.40643954088</v>
      </c>
    </row>
    <row r="25" spans="1:14">
      <c r="A25" s="8"/>
      <c r="B25" s="7"/>
      <c r="C25" s="103">
        <v>2004</v>
      </c>
      <c r="D25" s="108"/>
      <c r="E25" s="59">
        <v>-249308.9401985</v>
      </c>
      <c r="F25" s="59">
        <v>40833.30316185933</v>
      </c>
      <c r="G25" s="59">
        <v>35388.411095481271</v>
      </c>
      <c r="H25" s="59">
        <v>15260.548438988018</v>
      </c>
      <c r="I25" s="59">
        <v>5473.6658518903314</v>
      </c>
      <c r="J25" s="59">
        <v>22317.501908263155</v>
      </c>
      <c r="K25" s="64">
        <v>10399.705188870757</v>
      </c>
      <c r="L25" s="64">
        <v>-2312.0350872243334</v>
      </c>
      <c r="M25" s="64">
        <v>6952.6595147674016</v>
      </c>
      <c r="N25" s="83">
        <v>-114995.18012560403</v>
      </c>
    </row>
    <row r="26" spans="1:14">
      <c r="A26" s="8"/>
      <c r="B26" s="7"/>
      <c r="C26" s="103">
        <v>2005</v>
      </c>
      <c r="D26" s="19"/>
      <c r="E26" s="108"/>
      <c r="F26" s="59">
        <v>-296867.67502602935</v>
      </c>
      <c r="G26" s="59">
        <v>57498.712741727162</v>
      </c>
      <c r="H26" s="59">
        <v>46228.31742845734</v>
      </c>
      <c r="I26" s="59">
        <v>17685.732619650647</v>
      </c>
      <c r="J26" s="59">
        <v>9451.0763786380558</v>
      </c>
      <c r="K26" s="64">
        <v>23580.081720702827</v>
      </c>
      <c r="L26" s="64">
        <v>-1327.2144565746539</v>
      </c>
      <c r="M26" s="64">
        <v>-475.43101889208111</v>
      </c>
      <c r="N26" s="83">
        <v>-144226.39961232006</v>
      </c>
    </row>
    <row r="27" spans="1:14">
      <c r="A27" s="8"/>
      <c r="B27" s="10"/>
      <c r="C27" s="103">
        <v>2006</v>
      </c>
      <c r="D27" s="19"/>
      <c r="E27" s="19"/>
      <c r="F27" s="108"/>
      <c r="G27" s="59">
        <v>-309032.3897826997</v>
      </c>
      <c r="H27" s="59">
        <v>83824.198150697834</v>
      </c>
      <c r="I27" s="59">
        <v>39356.456953193949</v>
      </c>
      <c r="J27" s="59">
        <v>22800.859553095714</v>
      </c>
      <c r="K27" s="64">
        <v>20359.09780569977</v>
      </c>
      <c r="L27" s="64">
        <v>6693.4269159200194</v>
      </c>
      <c r="M27" s="64">
        <v>653.54309083692669</v>
      </c>
      <c r="N27" s="83">
        <v>-135344.80731325547</v>
      </c>
    </row>
    <row r="28" spans="1:14">
      <c r="A28" s="8"/>
      <c r="B28" s="10"/>
      <c r="C28" s="103">
        <v>2007</v>
      </c>
      <c r="D28" s="19"/>
      <c r="E28" s="19"/>
      <c r="F28" s="19"/>
      <c r="G28" s="108"/>
      <c r="H28" s="59">
        <v>-321280.88803862245</v>
      </c>
      <c r="I28" s="59">
        <v>88780.030195026033</v>
      </c>
      <c r="J28" s="59">
        <v>40727.002431635767</v>
      </c>
      <c r="K28" s="64">
        <v>22107.422329252928</v>
      </c>
      <c r="L28" s="64">
        <v>12138.722960785652</v>
      </c>
      <c r="M28" s="64">
        <v>3944.5729159640468</v>
      </c>
      <c r="N28" s="83">
        <v>-153583.13720595802</v>
      </c>
    </row>
    <row r="29" spans="1:14">
      <c r="A29" s="15"/>
      <c r="B29" s="10"/>
      <c r="C29" s="103">
        <v>2008</v>
      </c>
      <c r="D29" s="19"/>
      <c r="E29" s="19"/>
      <c r="F29" s="19"/>
      <c r="G29" s="19"/>
      <c r="H29" s="108"/>
      <c r="I29" s="59">
        <v>-323760.42281555722</v>
      </c>
      <c r="J29" s="59">
        <v>79073.789209398601</v>
      </c>
      <c r="K29" s="59">
        <v>46761.714795482818</v>
      </c>
      <c r="L29" s="59">
        <v>23016.564755896605</v>
      </c>
      <c r="M29" s="59">
        <v>4050.3887188655563</v>
      </c>
      <c r="N29" s="83">
        <v>-170857.96533591364</v>
      </c>
    </row>
    <row r="30" spans="1:14">
      <c r="A30" s="8"/>
      <c r="B30" s="10"/>
      <c r="C30" s="103">
        <v>2009</v>
      </c>
      <c r="D30" s="25"/>
      <c r="E30" s="25"/>
      <c r="F30" s="25"/>
      <c r="G30" s="25"/>
      <c r="H30" s="25"/>
      <c r="I30" s="108"/>
      <c r="J30" s="59">
        <v>-294479.76242649532</v>
      </c>
      <c r="K30" s="59">
        <v>103547.51701921207</v>
      </c>
      <c r="L30" s="59">
        <v>40974.473803931316</v>
      </c>
      <c r="M30" s="59">
        <v>13434.427381292948</v>
      </c>
      <c r="N30" s="83">
        <v>-136523.34422205898</v>
      </c>
    </row>
    <row r="31" spans="1:14">
      <c r="A31" s="8"/>
      <c r="B31" s="10"/>
      <c r="C31" s="103">
        <v>2010</v>
      </c>
      <c r="D31" s="25"/>
      <c r="E31" s="25"/>
      <c r="F31" s="25"/>
      <c r="G31" s="25"/>
      <c r="H31" s="25"/>
      <c r="I31" s="25"/>
      <c r="J31" s="25"/>
      <c r="K31" s="59">
        <v>-311871.24811612407</v>
      </c>
      <c r="L31" s="59">
        <v>58832.329379384886</v>
      </c>
      <c r="M31" s="59">
        <v>50740.98729850768</v>
      </c>
      <c r="N31" s="83">
        <v>-202297.93143823152</v>
      </c>
    </row>
    <row r="32" spans="1:14">
      <c r="A32" s="8"/>
      <c r="B32" s="10"/>
      <c r="C32" s="103">
        <v>2011</v>
      </c>
      <c r="D32" s="25"/>
      <c r="E32" s="25"/>
      <c r="F32" s="25"/>
      <c r="G32" s="25"/>
      <c r="H32" s="25"/>
      <c r="I32" s="25"/>
      <c r="J32" s="25"/>
      <c r="K32" s="25"/>
      <c r="L32" s="59">
        <v>-323743.61106100847</v>
      </c>
      <c r="M32" s="59">
        <v>98443.499715159152</v>
      </c>
      <c r="N32" s="83">
        <v>-225300.11134584932</v>
      </c>
    </row>
    <row r="33" spans="1:14">
      <c r="A33" s="8"/>
      <c r="B33" s="10"/>
      <c r="C33" s="103">
        <v>2012</v>
      </c>
      <c r="D33" s="25"/>
      <c r="E33" s="25"/>
      <c r="F33" s="25"/>
      <c r="G33" s="25"/>
      <c r="H33" s="25"/>
      <c r="I33" s="25"/>
      <c r="J33" s="25"/>
      <c r="K33" s="25"/>
      <c r="L33" s="59"/>
      <c r="M33" s="59">
        <v>-301955.21132104908</v>
      </c>
      <c r="N33" s="83">
        <v>-301955.21132104908</v>
      </c>
    </row>
    <row r="34" spans="1:14" ht="3.9" customHeight="1" thickBot="1">
      <c r="A34" s="8"/>
      <c r="B34" s="10"/>
      <c r="C34" s="103"/>
      <c r="D34" s="22"/>
      <c r="E34" s="22"/>
      <c r="F34" s="22"/>
      <c r="G34" s="22"/>
      <c r="H34" s="22"/>
      <c r="I34" s="22"/>
      <c r="J34" s="22"/>
      <c r="K34" s="109"/>
      <c r="L34" s="34"/>
      <c r="M34" s="34"/>
      <c r="N34" s="82"/>
    </row>
    <row r="35" spans="1:14" ht="13.8" thickTop="1">
      <c r="A35" s="8"/>
      <c r="B35" s="10" t="s">
        <v>4</v>
      </c>
      <c r="C35" s="103"/>
      <c r="D35" s="32">
        <v>-182853.73992318567</v>
      </c>
      <c r="E35" s="32">
        <v>-137627.3920600143</v>
      </c>
      <c r="F35" s="32">
        <v>-172866.33284834668</v>
      </c>
      <c r="G35" s="32">
        <v>-168283.15073891674</v>
      </c>
      <c r="H35" s="32">
        <v>-82826.272508349793</v>
      </c>
      <c r="I35" s="32">
        <v>-71895.289455742692</v>
      </c>
      <c r="J35" s="32">
        <v>-48807.215004448022</v>
      </c>
      <c r="K35" s="32">
        <v>-97353.548570604704</v>
      </c>
      <c r="L35" s="32">
        <v>-213614.61256000449</v>
      </c>
      <c r="M35" s="32">
        <v>-112958.9978266329</v>
      </c>
      <c r="N35" s="82"/>
    </row>
    <row r="36" spans="1:14" s="7" customFormat="1">
      <c r="A36" s="8"/>
      <c r="B36" s="10"/>
      <c r="C36" s="10"/>
      <c r="N36" s="80"/>
    </row>
    <row r="37" spans="1:14" s="7" customFormat="1">
      <c r="A37" s="15" t="s">
        <v>138</v>
      </c>
      <c r="N37" s="80"/>
    </row>
    <row r="38" spans="1:14" s="7" customFormat="1">
      <c r="A38" s="15"/>
      <c r="C38" s="7" t="s">
        <v>172</v>
      </c>
      <c r="D38" s="59">
        <v>32860.539300000004</v>
      </c>
      <c r="E38" s="59">
        <v>35393.935518289094</v>
      </c>
      <c r="F38" s="59">
        <v>11315.644931511275</v>
      </c>
      <c r="G38" s="59">
        <v>12474.483156431363</v>
      </c>
      <c r="H38" s="59">
        <v>-9042.8743999999988</v>
      </c>
      <c r="I38" s="59">
        <v>0</v>
      </c>
      <c r="J38" s="59">
        <v>6615.3074695594041</v>
      </c>
      <c r="K38" s="59">
        <v>2504.0194552582184</v>
      </c>
      <c r="L38" s="59">
        <v>16432.294957897513</v>
      </c>
      <c r="M38" s="59">
        <v>41141.122682232497</v>
      </c>
      <c r="N38" s="83">
        <v>149694.47307117935</v>
      </c>
    </row>
    <row r="39" spans="1:14" s="7" customFormat="1">
      <c r="A39" s="8"/>
      <c r="C39" s="103">
        <v>2003</v>
      </c>
      <c r="D39" s="108"/>
      <c r="E39" s="59">
        <v>2183.7144740029003</v>
      </c>
      <c r="F39" s="59">
        <v>1074.6711158251906</v>
      </c>
      <c r="G39" s="59">
        <v>1054.5729441838873</v>
      </c>
      <c r="H39" s="59">
        <v>-596.97050000000002</v>
      </c>
      <c r="I39" s="59">
        <v>0</v>
      </c>
      <c r="J39" s="59">
        <v>523.46150942944644</v>
      </c>
      <c r="K39" s="59">
        <v>203.5012675488743</v>
      </c>
      <c r="L39" s="59">
        <v>1963.481232394799</v>
      </c>
      <c r="M39" s="59">
        <v>5338.9725594646879</v>
      </c>
      <c r="N39" s="83">
        <v>11745.404602849787</v>
      </c>
    </row>
    <row r="40" spans="1:14" s="7" customFormat="1">
      <c r="A40" s="8"/>
      <c r="C40" s="103">
        <v>2004</v>
      </c>
      <c r="D40" s="19"/>
      <c r="E40" s="108"/>
      <c r="F40" s="59">
        <v>1097.8659526635358</v>
      </c>
      <c r="G40" s="59">
        <v>-3708.6207773727292</v>
      </c>
      <c r="H40" s="59">
        <v>-887.70749999999998</v>
      </c>
      <c r="I40" s="59">
        <v>0</v>
      </c>
      <c r="J40" s="59">
        <v>382.76997789538541</v>
      </c>
      <c r="K40" s="59">
        <v>149.35726489913534</v>
      </c>
      <c r="L40" s="59">
        <v>2478.24820916722</v>
      </c>
      <c r="M40" s="59">
        <v>4625.3879446552901</v>
      </c>
      <c r="N40" s="83">
        <v>4137.3010719078375</v>
      </c>
    </row>
    <row r="41" spans="1:14" s="7" customFormat="1">
      <c r="A41" s="8"/>
      <c r="C41" s="103">
        <v>2005</v>
      </c>
      <c r="D41" s="19"/>
      <c r="E41" s="19"/>
      <c r="F41" s="108"/>
      <c r="G41" s="59">
        <v>-5012.5299067453934</v>
      </c>
      <c r="H41" s="59">
        <v>-1409</v>
      </c>
      <c r="I41" s="59">
        <v>0</v>
      </c>
      <c r="J41" s="59">
        <v>531.70314804080306</v>
      </c>
      <c r="K41" s="59">
        <v>206.09388001770083</v>
      </c>
      <c r="L41" s="59">
        <v>2848.6755036937602</v>
      </c>
      <c r="M41" s="59">
        <v>5747.0879696182665</v>
      </c>
      <c r="N41" s="83">
        <v>2912.0305946251374</v>
      </c>
    </row>
    <row r="42" spans="1:14" s="7" customFormat="1">
      <c r="A42" s="8"/>
      <c r="B42" s="10"/>
      <c r="C42" s="103">
        <v>2006</v>
      </c>
      <c r="D42" s="19"/>
      <c r="E42" s="19"/>
      <c r="F42" s="19"/>
      <c r="G42" s="108"/>
      <c r="H42" s="59">
        <v>-1250.2845</v>
      </c>
      <c r="I42" s="59">
        <v>0</v>
      </c>
      <c r="J42" s="59">
        <v>501.01930342096784</v>
      </c>
      <c r="K42" s="59">
        <v>239.95590357836895</v>
      </c>
      <c r="L42" s="59">
        <v>2873.266982362848</v>
      </c>
      <c r="M42" s="59">
        <v>5014.5363339370224</v>
      </c>
      <c r="N42" s="83">
        <v>7378.4940232992067</v>
      </c>
    </row>
    <row r="43" spans="1:14" s="7" customFormat="1">
      <c r="A43" s="8"/>
      <c r="B43" s="10"/>
      <c r="C43" s="103">
        <v>2007</v>
      </c>
      <c r="D43" s="19"/>
      <c r="E43" s="19"/>
      <c r="F43" s="19"/>
      <c r="G43" s="19"/>
      <c r="H43" s="108"/>
      <c r="I43" s="59">
        <v>0</v>
      </c>
      <c r="J43" s="59">
        <v>495.20121483589247</v>
      </c>
      <c r="K43" s="59">
        <v>248.64079009429457</v>
      </c>
      <c r="L43" s="59">
        <v>3320.1684414189103</v>
      </c>
      <c r="M43" s="59">
        <v>6419.7215214428934</v>
      </c>
      <c r="N43" s="83">
        <v>10483.731967791991</v>
      </c>
    </row>
    <row r="44" spans="1:14" s="7" customFormat="1">
      <c r="A44" s="8"/>
      <c r="B44" s="10"/>
      <c r="C44" s="103">
        <v>2008</v>
      </c>
      <c r="D44" s="25"/>
      <c r="E44" s="25"/>
      <c r="F44" s="25"/>
      <c r="G44" s="25"/>
      <c r="H44" s="25"/>
      <c r="I44" s="108"/>
      <c r="J44" s="59">
        <v>514.25404608138092</v>
      </c>
      <c r="K44" s="59">
        <v>268.26789781816956</v>
      </c>
      <c r="L44" s="59">
        <v>4020.7656007966498</v>
      </c>
      <c r="M44" s="59">
        <v>6382.9935676296391</v>
      </c>
      <c r="N44" s="83">
        <v>11186.28111232584</v>
      </c>
    </row>
    <row r="45" spans="1:14" s="7" customFormat="1">
      <c r="A45" s="8"/>
      <c r="B45" s="10"/>
      <c r="C45" s="103">
        <v>2009</v>
      </c>
      <c r="D45" s="25"/>
      <c r="E45" s="25"/>
      <c r="F45" s="25"/>
      <c r="G45" s="25"/>
      <c r="H45" s="25"/>
      <c r="I45" s="25"/>
      <c r="J45" s="25"/>
      <c r="K45" s="59">
        <v>220.38782762617802</v>
      </c>
      <c r="L45" s="59">
        <v>4946.4720700012804</v>
      </c>
      <c r="M45" s="59">
        <v>5778.2075338778623</v>
      </c>
      <c r="N45" s="83">
        <v>10945.067431505322</v>
      </c>
    </row>
    <row r="46" spans="1:14" s="7" customFormat="1">
      <c r="A46" s="8"/>
      <c r="B46" s="10"/>
      <c r="C46" s="103">
        <v>2010</v>
      </c>
      <c r="D46" s="25"/>
      <c r="E46" s="25"/>
      <c r="F46" s="25"/>
      <c r="G46" s="25"/>
      <c r="H46" s="25"/>
      <c r="I46" s="25"/>
      <c r="J46" s="25"/>
      <c r="K46" s="25"/>
      <c r="L46" s="59">
        <v>4227.627002267016</v>
      </c>
      <c r="M46" s="59">
        <v>2958.8387197237089</v>
      </c>
      <c r="N46" s="83">
        <v>7186.4657219907249</v>
      </c>
    </row>
    <row r="47" spans="1:14" s="7" customFormat="1">
      <c r="A47" s="8"/>
      <c r="B47" s="10"/>
      <c r="C47" s="103">
        <v>2011</v>
      </c>
      <c r="D47" s="25"/>
      <c r="E47" s="25"/>
      <c r="F47" s="25"/>
      <c r="G47" s="25"/>
      <c r="H47" s="25"/>
      <c r="I47" s="25"/>
      <c r="J47" s="25"/>
      <c r="K47" s="25"/>
      <c r="M47" s="59">
        <v>-2130.0449084987608</v>
      </c>
      <c r="N47" s="83">
        <v>-2130.0449084987608</v>
      </c>
    </row>
    <row r="48" spans="1:14" s="7" customFormat="1">
      <c r="A48" s="8"/>
      <c r="B48" s="10"/>
      <c r="C48" s="103"/>
      <c r="D48" s="25"/>
      <c r="E48" s="25"/>
      <c r="F48" s="25"/>
      <c r="G48" s="25"/>
      <c r="H48" s="25"/>
      <c r="I48" s="25"/>
      <c r="J48" s="25"/>
      <c r="K48" s="25"/>
      <c r="N48" s="83"/>
    </row>
    <row r="49" spans="1:228" s="7" customFormat="1" ht="3.9" customHeight="1" thickBot="1">
      <c r="A49" s="8"/>
      <c r="B49" s="10"/>
      <c r="C49" s="103"/>
      <c r="D49" s="22"/>
      <c r="E49" s="22"/>
      <c r="F49" s="22"/>
      <c r="G49" s="22"/>
      <c r="H49" s="22"/>
      <c r="I49" s="22"/>
      <c r="J49" s="22"/>
      <c r="K49" s="109"/>
      <c r="L49" s="34"/>
      <c r="M49" s="34"/>
      <c r="N49" s="82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</row>
    <row r="50" spans="1:228" s="7" customFormat="1" ht="13.8" thickTop="1">
      <c r="A50" s="8"/>
      <c r="B50" s="10" t="s">
        <v>4</v>
      </c>
      <c r="C50" s="103"/>
      <c r="D50" s="32">
        <v>32860.539300000004</v>
      </c>
      <c r="E50" s="32">
        <v>37577.649992291997</v>
      </c>
      <c r="F50" s="32">
        <v>13488.182000000003</v>
      </c>
      <c r="G50" s="32">
        <v>4807.9054164971267</v>
      </c>
      <c r="H50" s="32">
        <v>-13186.836899999998</v>
      </c>
      <c r="I50" s="32">
        <v>0</v>
      </c>
      <c r="J50" s="32">
        <v>9563.71666926328</v>
      </c>
      <c r="K50" s="32">
        <v>4040.2242868409398</v>
      </c>
      <c r="L50" s="32">
        <v>43110.999999999993</v>
      </c>
      <c r="M50" s="32">
        <v>81276.823924083117</v>
      </c>
      <c r="N50" s="83"/>
    </row>
    <row r="51" spans="1:228">
      <c r="A51" s="11"/>
      <c r="B51" s="12"/>
      <c r="C51" s="2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</row>
    <row r="54" spans="1:228" ht="15.6">
      <c r="A54" s="154" t="s">
        <v>346</v>
      </c>
    </row>
    <row r="55" spans="1:228">
      <c r="A55" s="14" t="s">
        <v>331</v>
      </c>
    </row>
    <row r="57" spans="1:228">
      <c r="A57" s="165" t="s">
        <v>197</v>
      </c>
      <c r="B57" s="166"/>
      <c r="C57" s="166"/>
      <c r="D57" s="180" t="s">
        <v>198</v>
      </c>
      <c r="E57" s="169"/>
      <c r="F57" s="169"/>
      <c r="G57" s="169"/>
      <c r="H57" s="169"/>
      <c r="I57" s="169"/>
      <c r="J57" s="169"/>
      <c r="K57" s="169"/>
      <c r="L57" s="169"/>
      <c r="M57" s="169"/>
      <c r="N57" s="181"/>
    </row>
    <row r="58" spans="1:228">
      <c r="A58" s="167"/>
      <c r="B58" s="166"/>
      <c r="C58" s="166"/>
      <c r="D58" s="170">
        <v>2003</v>
      </c>
      <c r="E58" s="170">
        <v>2004</v>
      </c>
      <c r="F58" s="170">
        <v>2005</v>
      </c>
      <c r="G58" s="170">
        <v>2006</v>
      </c>
      <c r="H58" s="170">
        <v>2007</v>
      </c>
      <c r="I58" s="170">
        <v>2008</v>
      </c>
      <c r="J58" s="170">
        <v>2009</v>
      </c>
      <c r="K58" s="170">
        <v>2010</v>
      </c>
      <c r="L58" s="170">
        <v>2011</v>
      </c>
      <c r="M58" s="170">
        <v>2012</v>
      </c>
      <c r="N58" s="182" t="s">
        <v>189</v>
      </c>
    </row>
    <row r="59" spans="1:228">
      <c r="A59" s="8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9"/>
    </row>
    <row r="60" spans="1:228">
      <c r="A60" s="131" t="s">
        <v>278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9"/>
    </row>
    <row r="61" spans="1:228">
      <c r="A61" s="15"/>
      <c r="B61" s="121"/>
      <c r="C61" s="10" t="s">
        <v>172</v>
      </c>
      <c r="D61" s="59">
        <v>60939.60980253404</v>
      </c>
      <c r="E61" s="59">
        <v>58446.721530509763</v>
      </c>
      <c r="F61" s="59">
        <v>55601.758483360776</v>
      </c>
      <c r="G61" s="59">
        <v>54636.005071187938</v>
      </c>
      <c r="H61" s="59">
        <v>51741.750177145914</v>
      </c>
      <c r="I61" s="59">
        <v>51574.575625247264</v>
      </c>
      <c r="J61" s="59">
        <v>49157.456175656218</v>
      </c>
      <c r="K61" s="59">
        <v>48253.467425759125</v>
      </c>
      <c r="L61" s="59">
        <v>44910.433149317061</v>
      </c>
      <c r="M61" s="59">
        <v>40011.520667266937</v>
      </c>
      <c r="N61" s="82">
        <v>515273.29810798506</v>
      </c>
    </row>
    <row r="62" spans="1:228">
      <c r="A62" s="8"/>
      <c r="B62" s="121"/>
      <c r="C62" s="103">
        <v>2003</v>
      </c>
      <c r="D62" s="108"/>
      <c r="E62" s="59">
        <v>3629.0561521925479</v>
      </c>
      <c r="F62" s="59">
        <v>4374.183527883456</v>
      </c>
      <c r="G62" s="59">
        <v>4881.5035591450969</v>
      </c>
      <c r="H62" s="59">
        <v>4729.2773568349712</v>
      </c>
      <c r="I62" s="59">
        <v>4656.5152963027103</v>
      </c>
      <c r="J62" s="59">
        <v>4364.9175334110651</v>
      </c>
      <c r="K62" s="59">
        <v>4101.0529458786732</v>
      </c>
      <c r="L62" s="59">
        <v>3928.5983013149289</v>
      </c>
      <c r="M62" s="59">
        <v>3846.7301863955154</v>
      </c>
      <c r="N62" s="83">
        <v>38511.834859358962</v>
      </c>
    </row>
    <row r="63" spans="1:228">
      <c r="A63" s="8"/>
      <c r="B63" s="121"/>
      <c r="C63" s="103">
        <v>2004</v>
      </c>
      <c r="D63" s="123"/>
      <c r="E63" s="108"/>
      <c r="F63" s="59">
        <v>3477.3884090057609</v>
      </c>
      <c r="G63" s="59">
        <v>4232.2122587873091</v>
      </c>
      <c r="H63" s="59">
        <v>4340.9297757664026</v>
      </c>
      <c r="I63" s="59">
        <v>4323.1801087246404</v>
      </c>
      <c r="J63" s="59">
        <v>4370.9178130059827</v>
      </c>
      <c r="K63" s="64">
        <v>3766.1641903336745</v>
      </c>
      <c r="L63" s="64">
        <v>3733.5547700070229</v>
      </c>
      <c r="M63" s="64">
        <v>3710.6939151919705</v>
      </c>
      <c r="N63" s="83">
        <v>31955.041240822764</v>
      </c>
    </row>
    <row r="64" spans="1:228">
      <c r="A64" s="8"/>
      <c r="B64" s="121"/>
      <c r="C64" s="103">
        <v>2005</v>
      </c>
      <c r="D64" s="123"/>
      <c r="E64" s="123"/>
      <c r="F64" s="108"/>
      <c r="G64" s="59">
        <v>3528.8406116296492</v>
      </c>
      <c r="H64" s="59">
        <v>4625.8731916799898</v>
      </c>
      <c r="I64" s="59">
        <v>4850.941172326382</v>
      </c>
      <c r="J64" s="59">
        <v>4843.9074933717839</v>
      </c>
      <c r="K64" s="64">
        <v>4618.8669566765157</v>
      </c>
      <c r="L64" s="64">
        <v>4340.0649911965584</v>
      </c>
      <c r="M64" s="64">
        <v>4406.4256865363186</v>
      </c>
      <c r="N64" s="83">
        <v>31214.9201034172</v>
      </c>
    </row>
    <row r="65" spans="1:14">
      <c r="A65" s="8"/>
      <c r="B65" s="10"/>
      <c r="C65" s="103">
        <v>2006</v>
      </c>
      <c r="D65" s="123"/>
      <c r="E65" s="123"/>
      <c r="F65" s="123"/>
      <c r="G65" s="108"/>
      <c r="H65" s="59">
        <v>3876.9570635727241</v>
      </c>
      <c r="I65" s="59">
        <v>4530.3115155271134</v>
      </c>
      <c r="J65" s="59">
        <v>4706.9101143145581</v>
      </c>
      <c r="K65" s="64">
        <v>4325.0800776215819</v>
      </c>
      <c r="L65" s="64">
        <v>4423.344185276781</v>
      </c>
      <c r="M65" s="64">
        <v>4217.513704888177</v>
      </c>
      <c r="N65" s="83">
        <v>26080.116661200937</v>
      </c>
    </row>
    <row r="66" spans="1:14">
      <c r="A66" s="8"/>
      <c r="B66" s="10"/>
      <c r="C66" s="103">
        <v>2007</v>
      </c>
      <c r="D66" s="123"/>
      <c r="E66" s="123"/>
      <c r="F66" s="123"/>
      <c r="G66" s="123"/>
      <c r="H66" s="108"/>
      <c r="I66" s="59">
        <v>4190.6727268718887</v>
      </c>
      <c r="J66" s="59">
        <v>4588.5321198566162</v>
      </c>
      <c r="K66" s="64">
        <v>4338.0857204630047</v>
      </c>
      <c r="L66" s="64">
        <v>4704.733042157377</v>
      </c>
      <c r="M66" s="64">
        <v>4512.9670242755883</v>
      </c>
      <c r="N66" s="83">
        <v>22334.990633624475</v>
      </c>
    </row>
    <row r="67" spans="1:14">
      <c r="A67" s="15"/>
      <c r="B67" s="10"/>
      <c r="C67" s="103">
        <v>2008</v>
      </c>
      <c r="D67" s="125"/>
      <c r="E67" s="125"/>
      <c r="F67" s="125"/>
      <c r="G67" s="125"/>
      <c r="H67" s="125"/>
      <c r="I67" s="108"/>
      <c r="J67" s="59">
        <v>4027.7990739233114</v>
      </c>
      <c r="K67" s="59">
        <v>4423.2111859597626</v>
      </c>
      <c r="L67" s="59">
        <v>4980.0010467689444</v>
      </c>
      <c r="M67" s="59">
        <v>4911.3039315630203</v>
      </c>
      <c r="N67" s="83">
        <v>18342.31523821504</v>
      </c>
    </row>
    <row r="68" spans="1:14">
      <c r="A68" s="8"/>
      <c r="B68" s="10"/>
      <c r="C68" s="103">
        <v>2009</v>
      </c>
      <c r="D68" s="125"/>
      <c r="E68" s="125"/>
      <c r="F68" s="125"/>
      <c r="G68" s="125"/>
      <c r="H68" s="125"/>
      <c r="I68" s="125"/>
      <c r="J68" s="123"/>
      <c r="K68" s="59">
        <v>3355.6942605268873</v>
      </c>
      <c r="L68" s="59">
        <v>4127.9216796096589</v>
      </c>
      <c r="M68" s="59">
        <v>4132.0915379796643</v>
      </c>
      <c r="N68" s="83">
        <v>11615.70747811621</v>
      </c>
    </row>
    <row r="69" spans="1:14">
      <c r="A69" s="8"/>
      <c r="B69" s="10"/>
      <c r="C69" s="103">
        <v>2010</v>
      </c>
      <c r="D69" s="125"/>
      <c r="E69" s="125"/>
      <c r="F69" s="125"/>
      <c r="G69" s="125"/>
      <c r="H69" s="125"/>
      <c r="I69" s="125"/>
      <c r="K69" s="108"/>
      <c r="L69" s="59">
        <v>3301.6515343516703</v>
      </c>
      <c r="M69" s="59">
        <v>4265.4577702976003</v>
      </c>
      <c r="N69" s="83">
        <v>7567.1093046492706</v>
      </c>
    </row>
    <row r="70" spans="1:14">
      <c r="A70" s="8"/>
      <c r="B70" s="10"/>
      <c r="C70" s="103">
        <v>2011</v>
      </c>
      <c r="D70" s="125"/>
      <c r="E70" s="125"/>
      <c r="F70" s="125"/>
      <c r="G70" s="125"/>
      <c r="H70" s="125"/>
      <c r="I70" s="125"/>
      <c r="J70" s="125"/>
      <c r="K70" s="108"/>
      <c r="L70" s="28"/>
      <c r="M70" s="59">
        <v>3155.9137656052121</v>
      </c>
      <c r="N70" s="83">
        <v>3155.9137656052121</v>
      </c>
    </row>
    <row r="71" spans="1:14">
      <c r="A71" s="8"/>
      <c r="B71" s="10"/>
      <c r="C71" s="103"/>
      <c r="D71" s="125"/>
      <c r="E71" s="125"/>
      <c r="F71" s="125"/>
      <c r="G71" s="125"/>
      <c r="H71" s="125"/>
      <c r="I71" s="125"/>
      <c r="J71" s="125"/>
      <c r="K71" s="108"/>
      <c r="L71" s="28"/>
      <c r="M71" s="28"/>
      <c r="N71" s="83"/>
    </row>
    <row r="72" spans="1:14" ht="13.8" thickBot="1">
      <c r="A72" s="8"/>
      <c r="B72" s="10"/>
      <c r="C72" s="103"/>
      <c r="D72" s="124"/>
      <c r="E72" s="124"/>
      <c r="F72" s="124"/>
      <c r="G72" s="124"/>
      <c r="H72" s="124"/>
      <c r="I72" s="124"/>
      <c r="J72" s="124"/>
      <c r="K72" s="109"/>
      <c r="L72" s="34"/>
      <c r="M72" s="34"/>
      <c r="N72" s="82"/>
    </row>
    <row r="73" spans="1:14" ht="13.8" thickTop="1">
      <c r="A73" s="8"/>
      <c r="B73" s="10" t="s">
        <v>189</v>
      </c>
      <c r="C73" s="103"/>
      <c r="D73" s="126">
        <v>60939.60980253404</v>
      </c>
      <c r="E73" s="126">
        <v>62075.777682702312</v>
      </c>
      <c r="F73" s="126">
        <v>63453.330420249993</v>
      </c>
      <c r="G73" s="126">
        <v>67278.561500749987</v>
      </c>
      <c r="H73" s="126">
        <v>69314.787565000006</v>
      </c>
      <c r="I73" s="126">
        <v>74126.196444999994</v>
      </c>
      <c r="J73" s="126">
        <v>76060.440323539529</v>
      </c>
      <c r="K73" s="126">
        <v>77181.622763219231</v>
      </c>
      <c r="L73" s="126">
        <v>78450.3027</v>
      </c>
      <c r="M73" s="126">
        <v>77170.618190000008</v>
      </c>
      <c r="N73" s="82"/>
    </row>
    <row r="74" spans="1:14">
      <c r="A74" s="8"/>
      <c r="B74" s="121"/>
      <c r="C74" s="121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82"/>
    </row>
    <row r="75" spans="1:14">
      <c r="A75" s="131" t="s">
        <v>279</v>
      </c>
      <c r="B75" s="121"/>
      <c r="C75" s="121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82"/>
    </row>
    <row r="76" spans="1:14">
      <c r="A76" s="15"/>
      <c r="B76" s="121"/>
      <c r="C76" s="10" t="s">
        <v>172</v>
      </c>
      <c r="D76" s="59">
        <v>47363.031181654696</v>
      </c>
      <c r="E76" s="59">
        <v>71888.521814780412</v>
      </c>
      <c r="F76" s="59">
        <v>76038.641694628648</v>
      </c>
      <c r="G76" s="59">
        <v>37809.472626136318</v>
      </c>
      <c r="H76" s="59">
        <v>80536.766231493399</v>
      </c>
      <c r="I76" s="59">
        <v>88658.603045964002</v>
      </c>
      <c r="J76" s="59">
        <v>58569.66916990414</v>
      </c>
      <c r="K76" s="59">
        <v>-13495.590211164166</v>
      </c>
      <c r="L76" s="59">
        <v>-29372.739583578372</v>
      </c>
      <c r="M76" s="59">
        <v>8201.5668937160481</v>
      </c>
      <c r="N76" s="82">
        <v>426197.94286353514</v>
      </c>
    </row>
    <row r="77" spans="1:14">
      <c r="A77" s="8"/>
      <c r="B77" s="121"/>
      <c r="C77" s="103">
        <v>2003</v>
      </c>
      <c r="D77" s="59">
        <v>-230216.77110484036</v>
      </c>
      <c r="E77" s="59">
        <v>39793.026323705293</v>
      </c>
      <c r="F77" s="59">
        <v>7129.3973211946795</v>
      </c>
      <c r="G77" s="59">
        <v>10052.642580438211</v>
      </c>
      <c r="H77" s="59">
        <v>12604.785280636077</v>
      </c>
      <c r="I77" s="59">
        <v>11910.644694089569</v>
      </c>
      <c r="J77" s="59">
        <v>12732.648771111899</v>
      </c>
      <c r="K77" s="59">
        <v>1257.7508974623615</v>
      </c>
      <c r="L77" s="59">
        <v>1485.4698124628546</v>
      </c>
      <c r="M77" s="59">
        <v>3049.9989841985262</v>
      </c>
      <c r="N77" s="83">
        <v>-130200.40643954088</v>
      </c>
    </row>
    <row r="78" spans="1:14">
      <c r="A78" s="8"/>
      <c r="B78" s="121"/>
      <c r="C78" s="103">
        <v>2004</v>
      </c>
      <c r="D78" s="108"/>
      <c r="E78" s="59">
        <v>-249308.9401985</v>
      </c>
      <c r="F78" s="59">
        <v>40833.30316185933</v>
      </c>
      <c r="G78" s="59">
        <v>35388.411095481271</v>
      </c>
      <c r="H78" s="59">
        <v>15260.548438988018</v>
      </c>
      <c r="I78" s="59">
        <v>5473.6658518903314</v>
      </c>
      <c r="J78" s="59">
        <v>22317.501908263155</v>
      </c>
      <c r="K78" s="64">
        <v>10399.705188870757</v>
      </c>
      <c r="L78" s="64">
        <v>-2312.0350872243334</v>
      </c>
      <c r="M78" s="64">
        <v>6952.6595147674016</v>
      </c>
      <c r="N78" s="83">
        <v>-114995.18012560403</v>
      </c>
    </row>
    <row r="79" spans="1:14">
      <c r="A79" s="8"/>
      <c r="B79" s="121"/>
      <c r="C79" s="103">
        <v>2005</v>
      </c>
      <c r="D79" s="123"/>
      <c r="E79" s="108"/>
      <c r="F79" s="59">
        <v>-296867.67502602935</v>
      </c>
      <c r="G79" s="59">
        <v>57498.712741727162</v>
      </c>
      <c r="H79" s="59">
        <v>46228.31742845734</v>
      </c>
      <c r="I79" s="59">
        <v>17685.732619650647</v>
      </c>
      <c r="J79" s="59">
        <v>9451.0763786380558</v>
      </c>
      <c r="K79" s="64">
        <v>23580.081720702827</v>
      </c>
      <c r="L79" s="64">
        <v>-1327.2144565746539</v>
      </c>
      <c r="M79" s="64">
        <v>-475.43101889208111</v>
      </c>
      <c r="N79" s="83">
        <v>-144226.39961232006</v>
      </c>
    </row>
    <row r="80" spans="1:14">
      <c r="A80" s="8"/>
      <c r="B80" s="10"/>
      <c r="C80" s="103">
        <v>2006</v>
      </c>
      <c r="D80" s="123"/>
      <c r="E80" s="123"/>
      <c r="F80" s="108"/>
      <c r="G80" s="59">
        <v>-309032.3897826997</v>
      </c>
      <c r="H80" s="59">
        <v>83824.198150697834</v>
      </c>
      <c r="I80" s="59">
        <v>39356.456953193949</v>
      </c>
      <c r="J80" s="59">
        <v>22800.859553095714</v>
      </c>
      <c r="K80" s="64">
        <v>20359.09780569977</v>
      </c>
      <c r="L80" s="64">
        <v>6693.4269159200194</v>
      </c>
      <c r="M80" s="64">
        <v>653.54309083692669</v>
      </c>
      <c r="N80" s="83">
        <v>-135344.80731325547</v>
      </c>
    </row>
    <row r="81" spans="1:14">
      <c r="A81" s="8"/>
      <c r="B81" s="10"/>
      <c r="C81" s="103">
        <v>2007</v>
      </c>
      <c r="D81" s="123"/>
      <c r="E81" s="123"/>
      <c r="F81" s="123"/>
      <c r="G81" s="108"/>
      <c r="H81" s="59">
        <v>-321280.88803862245</v>
      </c>
      <c r="I81" s="59">
        <v>88780.030195026033</v>
      </c>
      <c r="J81" s="59">
        <v>40727.002431635767</v>
      </c>
      <c r="K81" s="64">
        <v>22107.422329252928</v>
      </c>
      <c r="L81" s="64">
        <v>12138.722960785652</v>
      </c>
      <c r="M81" s="64">
        <v>3944.5729159640468</v>
      </c>
      <c r="N81" s="83">
        <v>-153583.13720595802</v>
      </c>
    </row>
    <row r="82" spans="1:14">
      <c r="A82" s="15"/>
      <c r="B82" s="10"/>
      <c r="C82" s="103">
        <v>2008</v>
      </c>
      <c r="D82" s="123"/>
      <c r="E82" s="123"/>
      <c r="F82" s="123"/>
      <c r="G82" s="123"/>
      <c r="H82" s="108"/>
      <c r="I82" s="59">
        <v>-323760.42281555722</v>
      </c>
      <c r="J82" s="59">
        <v>79073.789209398601</v>
      </c>
      <c r="K82" s="59">
        <v>46761.714795482818</v>
      </c>
      <c r="L82" s="59">
        <v>23016.564755896605</v>
      </c>
      <c r="M82" s="59">
        <v>4050.3887188655563</v>
      </c>
      <c r="N82" s="83">
        <v>-170857.96533591364</v>
      </c>
    </row>
    <row r="83" spans="1:14">
      <c r="A83" s="8"/>
      <c r="B83" s="10"/>
      <c r="C83" s="103">
        <v>2009</v>
      </c>
      <c r="D83" s="125"/>
      <c r="E83" s="125"/>
      <c r="F83" s="125"/>
      <c r="G83" s="125"/>
      <c r="H83" s="125"/>
      <c r="I83" s="108"/>
      <c r="J83" s="59">
        <v>-294479.76242649532</v>
      </c>
      <c r="K83" s="59">
        <v>103547.51701921207</v>
      </c>
      <c r="L83" s="59">
        <v>40974.473803931316</v>
      </c>
      <c r="M83" s="59">
        <v>13434.427381292948</v>
      </c>
      <c r="N83" s="83">
        <v>-136523.34422205898</v>
      </c>
    </row>
    <row r="84" spans="1:14">
      <c r="A84" s="8"/>
      <c r="B84" s="10"/>
      <c r="C84" s="103">
        <v>2010</v>
      </c>
      <c r="D84" s="125"/>
      <c r="E84" s="125"/>
      <c r="F84" s="125"/>
      <c r="G84" s="125"/>
      <c r="H84" s="125"/>
      <c r="I84" s="125"/>
      <c r="J84" s="125"/>
      <c r="K84" s="59">
        <v>-311871.24811612407</v>
      </c>
      <c r="L84" s="59">
        <v>58832.329379384886</v>
      </c>
      <c r="M84" s="59">
        <v>50740.98729850768</v>
      </c>
      <c r="N84" s="83">
        <v>-202297.93143823152</v>
      </c>
    </row>
    <row r="85" spans="1:14">
      <c r="A85" s="8"/>
      <c r="B85" s="10"/>
      <c r="C85" s="103">
        <v>2011</v>
      </c>
      <c r="D85" s="125"/>
      <c r="E85" s="125"/>
      <c r="F85" s="125"/>
      <c r="G85" s="125"/>
      <c r="H85" s="125"/>
      <c r="I85" s="125"/>
      <c r="J85" s="125"/>
      <c r="K85" s="125"/>
      <c r="L85" s="59">
        <v>-323743.61106100847</v>
      </c>
      <c r="M85" s="59">
        <v>98443.499715159152</v>
      </c>
      <c r="N85" s="83">
        <v>-225300.11134584932</v>
      </c>
    </row>
    <row r="86" spans="1:14">
      <c r="A86" s="8"/>
      <c r="B86" s="10"/>
      <c r="C86" s="103">
        <v>2012</v>
      </c>
      <c r="D86" s="125"/>
      <c r="E86" s="125"/>
      <c r="F86" s="125"/>
      <c r="G86" s="125"/>
      <c r="H86" s="125"/>
      <c r="I86" s="125"/>
      <c r="J86" s="125"/>
      <c r="K86" s="125"/>
      <c r="L86" s="59"/>
      <c r="M86" s="59">
        <v>-301955.21132104908</v>
      </c>
      <c r="N86" s="83">
        <v>-301955.21132104908</v>
      </c>
    </row>
    <row r="87" spans="1:14" ht="13.8" thickBot="1">
      <c r="A87" s="8"/>
      <c r="B87" s="10"/>
      <c r="C87" s="103"/>
      <c r="D87" s="124"/>
      <c r="E87" s="124"/>
      <c r="F87" s="124"/>
      <c r="G87" s="124"/>
      <c r="H87" s="124"/>
      <c r="I87" s="124"/>
      <c r="J87" s="124"/>
      <c r="K87" s="109"/>
      <c r="L87" s="34"/>
      <c r="M87" s="34"/>
      <c r="N87" s="82"/>
    </row>
    <row r="88" spans="1:14" ht="13.8" thickTop="1">
      <c r="A88" s="8"/>
      <c r="B88" s="10" t="s">
        <v>189</v>
      </c>
      <c r="C88" s="103"/>
      <c r="D88" s="126">
        <v>-182853.73992318567</v>
      </c>
      <c r="E88" s="126">
        <v>-137627.3920600143</v>
      </c>
      <c r="F88" s="126">
        <v>-172866.33284834668</v>
      </c>
      <c r="G88" s="126">
        <v>-168283.15073891674</v>
      </c>
      <c r="H88" s="126">
        <v>-82826.272508349793</v>
      </c>
      <c r="I88" s="126">
        <v>-71895.289455742692</v>
      </c>
      <c r="J88" s="126">
        <v>-48807.215004448022</v>
      </c>
      <c r="K88" s="126">
        <v>-97353.548570604704</v>
      </c>
      <c r="L88" s="126">
        <v>-213614.61256000449</v>
      </c>
      <c r="M88" s="126">
        <v>-112958.9978266329</v>
      </c>
      <c r="N88" s="82"/>
    </row>
    <row r="89" spans="1:14">
      <c r="A89" s="8"/>
      <c r="B89" s="10"/>
      <c r="C89" s="10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80"/>
    </row>
    <row r="90" spans="1:14">
      <c r="A90" s="131" t="s">
        <v>280</v>
      </c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80"/>
    </row>
    <row r="91" spans="1:14">
      <c r="A91" s="15"/>
      <c r="B91" s="121"/>
      <c r="C91" s="121" t="s">
        <v>172</v>
      </c>
      <c r="D91" s="59">
        <v>32860.539300000004</v>
      </c>
      <c r="E91" s="59">
        <v>35393.935518289094</v>
      </c>
      <c r="F91" s="59">
        <v>11315.644931511275</v>
      </c>
      <c r="G91" s="59">
        <v>12474.483156431363</v>
      </c>
      <c r="H91" s="59">
        <v>-9042.8743999999988</v>
      </c>
      <c r="I91" s="59">
        <v>0</v>
      </c>
      <c r="J91" s="59">
        <v>6615.3074695594041</v>
      </c>
      <c r="K91" s="59">
        <v>2504.0194552582184</v>
      </c>
      <c r="L91" s="59">
        <v>16432.294957897513</v>
      </c>
      <c r="M91" s="59">
        <v>41141.122682232497</v>
      </c>
      <c r="N91" s="83">
        <v>149694.47307117935</v>
      </c>
    </row>
    <row r="92" spans="1:14">
      <c r="A92" s="8"/>
      <c r="B92" s="121"/>
      <c r="C92" s="103">
        <v>2003</v>
      </c>
      <c r="D92" s="108"/>
      <c r="E92" s="59">
        <v>2183.7144740029003</v>
      </c>
      <c r="F92" s="59">
        <v>1074.6711158251906</v>
      </c>
      <c r="G92" s="59">
        <v>1054.5729441838873</v>
      </c>
      <c r="H92" s="59">
        <v>-596.97050000000002</v>
      </c>
      <c r="I92" s="59">
        <v>0</v>
      </c>
      <c r="J92" s="59">
        <v>523.46150942944644</v>
      </c>
      <c r="K92" s="59">
        <v>203.5012675488743</v>
      </c>
      <c r="L92" s="59">
        <v>1963.481232394799</v>
      </c>
      <c r="M92" s="59">
        <v>5338.9725594646879</v>
      </c>
      <c r="N92" s="83">
        <v>11745.404602849787</v>
      </c>
    </row>
    <row r="93" spans="1:14">
      <c r="A93" s="8"/>
      <c r="B93" s="121"/>
      <c r="C93" s="103">
        <v>2004</v>
      </c>
      <c r="D93" s="123"/>
      <c r="E93" s="108"/>
      <c r="F93" s="59">
        <v>1097.8659526635358</v>
      </c>
      <c r="G93" s="59">
        <v>-3708.6207773727292</v>
      </c>
      <c r="H93" s="59">
        <v>-887.70749999999998</v>
      </c>
      <c r="I93" s="59">
        <v>0</v>
      </c>
      <c r="J93" s="59">
        <v>382.76997789538541</v>
      </c>
      <c r="K93" s="59">
        <v>149.35726489913534</v>
      </c>
      <c r="L93" s="59">
        <v>2478.24820916722</v>
      </c>
      <c r="M93" s="59">
        <v>4625.3879446552901</v>
      </c>
      <c r="N93" s="83">
        <v>4137.3010719078375</v>
      </c>
    </row>
    <row r="94" spans="1:14">
      <c r="A94" s="8"/>
      <c r="B94" s="121"/>
      <c r="C94" s="103">
        <v>2005</v>
      </c>
      <c r="D94" s="123"/>
      <c r="E94" s="123"/>
      <c r="F94" s="108"/>
      <c r="G94" s="59">
        <v>-5012.5299067453934</v>
      </c>
      <c r="H94" s="59">
        <v>-1409</v>
      </c>
      <c r="I94" s="59">
        <v>0</v>
      </c>
      <c r="J94" s="59">
        <v>531.70314804080306</v>
      </c>
      <c r="K94" s="59">
        <v>206.09388001770083</v>
      </c>
      <c r="L94" s="59">
        <v>2848.6755036937602</v>
      </c>
      <c r="M94" s="59">
        <v>5747.0879696182665</v>
      </c>
      <c r="N94" s="83">
        <v>2912.0305946251374</v>
      </c>
    </row>
    <row r="95" spans="1:14">
      <c r="A95" s="8"/>
      <c r="B95" s="10"/>
      <c r="C95" s="103">
        <v>2006</v>
      </c>
      <c r="D95" s="123"/>
      <c r="E95" s="123"/>
      <c r="F95" s="123"/>
      <c r="G95" s="108"/>
      <c r="H95" s="59">
        <v>-1250.2845</v>
      </c>
      <c r="I95" s="59">
        <v>0</v>
      </c>
      <c r="J95" s="59">
        <v>501.01930342096784</v>
      </c>
      <c r="K95" s="59">
        <v>239.95590357836895</v>
      </c>
      <c r="L95" s="59">
        <v>2873.266982362848</v>
      </c>
      <c r="M95" s="59">
        <v>5014.5363339370224</v>
      </c>
      <c r="N95" s="83">
        <v>7378.4940232992067</v>
      </c>
    </row>
    <row r="96" spans="1:14">
      <c r="A96" s="8"/>
      <c r="B96" s="10"/>
      <c r="C96" s="103">
        <v>2007</v>
      </c>
      <c r="D96" s="123"/>
      <c r="E96" s="123"/>
      <c r="F96" s="123"/>
      <c r="G96" s="123"/>
      <c r="H96" s="108"/>
      <c r="I96" s="59">
        <v>0</v>
      </c>
      <c r="J96" s="59">
        <v>495.20121483589247</v>
      </c>
      <c r="K96" s="59">
        <v>248.64079009429457</v>
      </c>
      <c r="L96" s="59">
        <v>3320.1684414189103</v>
      </c>
      <c r="M96" s="59">
        <v>6419.7215214428934</v>
      </c>
      <c r="N96" s="83">
        <v>10483.731967791991</v>
      </c>
    </row>
    <row r="97" spans="1:14">
      <c r="A97" s="8"/>
      <c r="B97" s="10"/>
      <c r="C97" s="103">
        <v>2008</v>
      </c>
      <c r="D97" s="125"/>
      <c r="E97" s="125"/>
      <c r="F97" s="125"/>
      <c r="G97" s="125"/>
      <c r="H97" s="125"/>
      <c r="I97" s="108"/>
      <c r="J97" s="59">
        <v>514.25404608138092</v>
      </c>
      <c r="K97" s="59">
        <v>268.26789781816956</v>
      </c>
      <c r="L97" s="59">
        <v>4020.7656007966498</v>
      </c>
      <c r="M97" s="59">
        <v>6382.9935676296391</v>
      </c>
      <c r="N97" s="83">
        <v>11186.28111232584</v>
      </c>
    </row>
    <row r="98" spans="1:14">
      <c r="A98" s="8"/>
      <c r="B98" s="10"/>
      <c r="C98" s="103">
        <v>2009</v>
      </c>
      <c r="D98" s="125"/>
      <c r="E98" s="125"/>
      <c r="F98" s="125"/>
      <c r="G98" s="125"/>
      <c r="H98" s="125"/>
      <c r="I98" s="125"/>
      <c r="J98" s="125"/>
      <c r="K98" s="59">
        <v>220.38782762617802</v>
      </c>
      <c r="L98" s="59">
        <v>4946.4720700012804</v>
      </c>
      <c r="M98" s="59">
        <v>5778.2075338778623</v>
      </c>
      <c r="N98" s="83">
        <v>10945.067431505322</v>
      </c>
    </row>
    <row r="99" spans="1:14">
      <c r="A99" s="8"/>
      <c r="B99" s="10"/>
      <c r="C99" s="103">
        <v>2010</v>
      </c>
      <c r="D99" s="125"/>
      <c r="E99" s="125"/>
      <c r="F99" s="125"/>
      <c r="G99" s="125"/>
      <c r="H99" s="125"/>
      <c r="I99" s="125"/>
      <c r="J99" s="125"/>
      <c r="K99" s="125"/>
      <c r="L99" s="59">
        <v>4227.627002267016</v>
      </c>
      <c r="M99" s="59">
        <v>2958.8387197237089</v>
      </c>
      <c r="N99" s="83">
        <v>7186.4657219907249</v>
      </c>
    </row>
    <row r="100" spans="1:14">
      <c r="A100" s="8"/>
      <c r="B100" s="10"/>
      <c r="C100" s="103">
        <v>2011</v>
      </c>
      <c r="D100" s="125"/>
      <c r="E100" s="125"/>
      <c r="F100" s="125"/>
      <c r="G100" s="125"/>
      <c r="H100" s="125"/>
      <c r="I100" s="125"/>
      <c r="J100" s="125"/>
      <c r="K100" s="125"/>
      <c r="L100" s="121"/>
      <c r="M100" s="59">
        <v>-2130.0449084987608</v>
      </c>
      <c r="N100" s="83">
        <v>-2130.0449084987608</v>
      </c>
    </row>
    <row r="101" spans="1:14">
      <c r="A101" s="8"/>
      <c r="B101" s="10"/>
      <c r="C101" s="103"/>
      <c r="D101" s="125"/>
      <c r="E101" s="125"/>
      <c r="F101" s="125"/>
      <c r="G101" s="125"/>
      <c r="H101" s="125"/>
      <c r="I101" s="125"/>
      <c r="J101" s="125"/>
      <c r="K101" s="125"/>
      <c r="L101" s="121"/>
      <c r="M101" s="121"/>
      <c r="N101" s="83"/>
    </row>
    <row r="102" spans="1:14" ht="13.8" thickBot="1">
      <c r="A102" s="8"/>
      <c r="B102" s="10"/>
      <c r="C102" s="103"/>
      <c r="D102" s="124"/>
      <c r="E102" s="124"/>
      <c r="F102" s="124"/>
      <c r="G102" s="124"/>
      <c r="H102" s="124"/>
      <c r="I102" s="124"/>
      <c r="J102" s="124"/>
      <c r="K102" s="109"/>
      <c r="L102" s="34"/>
      <c r="M102" s="34"/>
      <c r="N102" s="82"/>
    </row>
    <row r="103" spans="1:14" ht="13.8" thickTop="1">
      <c r="A103" s="8"/>
      <c r="B103" s="10" t="s">
        <v>189</v>
      </c>
      <c r="C103" s="103"/>
      <c r="D103" s="126">
        <v>32860.539300000004</v>
      </c>
      <c r="E103" s="126">
        <v>37577.649992291997</v>
      </c>
      <c r="F103" s="126">
        <v>13488.182000000003</v>
      </c>
      <c r="G103" s="126">
        <v>4807.9054164971267</v>
      </c>
      <c r="H103" s="126">
        <v>-13186.836899999998</v>
      </c>
      <c r="I103" s="126">
        <v>0</v>
      </c>
      <c r="J103" s="126">
        <v>9563.71666926328</v>
      </c>
      <c r="K103" s="126">
        <v>4040.2242868409398</v>
      </c>
      <c r="L103" s="126">
        <v>43110.999999999993</v>
      </c>
      <c r="M103" s="126">
        <v>81276.823924083117</v>
      </c>
      <c r="N103" s="83"/>
    </row>
    <row r="104" spans="1:14">
      <c r="A104" s="11"/>
      <c r="B104" s="122"/>
      <c r="C104" s="20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3"/>
    </row>
  </sheetData>
  <customSheetViews>
    <customSheetView guid="{983DF4B0-6405-4972-98DD-0842688C8AF6}" scale="90" showPageBreaks="1" fitToPage="1">
      <selection activeCell="M2" sqref="M2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8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90" zoomScaleNormal="90" workbookViewId="0"/>
  </sheetViews>
  <sheetFormatPr defaultColWidth="9.33203125" defaultRowHeight="13.2"/>
  <cols>
    <col min="1" max="1" width="2.6640625" style="14" customWidth="1"/>
    <col min="2" max="2" width="3.44140625" style="14" customWidth="1"/>
    <col min="3" max="3" width="40.77734375" style="14" customWidth="1"/>
    <col min="4" max="13" width="15.77734375" style="14" customWidth="1"/>
    <col min="14" max="16384" width="9.33203125" style="14"/>
  </cols>
  <sheetData>
    <row r="1" spans="1:17" ht="15.6">
      <c r="A1" s="154" t="s">
        <v>347</v>
      </c>
    </row>
    <row r="2" spans="1:17" s="155" customFormat="1">
      <c r="A2" s="155" t="s">
        <v>332</v>
      </c>
    </row>
    <row r="3" spans="1:17">
      <c r="A3" s="150"/>
      <c r="B3"/>
      <c r="C3"/>
    </row>
    <row r="4" spans="1:17">
      <c r="A4" s="165" t="s">
        <v>183</v>
      </c>
      <c r="B4" s="183"/>
      <c r="C4" s="183"/>
      <c r="D4" s="184" t="s">
        <v>68</v>
      </c>
      <c r="E4" s="183"/>
      <c r="F4" s="183"/>
      <c r="G4" s="183"/>
      <c r="H4" s="183"/>
      <c r="I4" s="183"/>
      <c r="J4" s="183"/>
      <c r="K4" s="183"/>
      <c r="L4" s="183"/>
      <c r="M4" s="183"/>
    </row>
    <row r="5" spans="1:17">
      <c r="A5" s="183"/>
      <c r="B5" s="183"/>
      <c r="C5" s="183"/>
      <c r="D5" s="183">
        <v>2003</v>
      </c>
      <c r="E5" s="183">
        <v>2004</v>
      </c>
      <c r="F5" s="183">
        <v>2005</v>
      </c>
      <c r="G5" s="183">
        <v>2006</v>
      </c>
      <c r="H5" s="183">
        <v>2007</v>
      </c>
      <c r="I5" s="183">
        <v>2008</v>
      </c>
      <c r="J5" s="183">
        <v>2009</v>
      </c>
      <c r="K5" s="183">
        <v>2010</v>
      </c>
      <c r="L5" s="183">
        <v>2011</v>
      </c>
      <c r="M5" s="183">
        <v>2012</v>
      </c>
    </row>
    <row r="6" spans="1:17">
      <c r="A6" s="96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4"/>
    </row>
    <row r="7" spans="1:17">
      <c r="A7" s="99" t="s">
        <v>123</v>
      </c>
      <c r="B7" s="102"/>
      <c r="C7" s="102"/>
      <c r="D7" s="110"/>
      <c r="E7" s="110"/>
      <c r="F7" s="110"/>
      <c r="G7" s="110"/>
      <c r="H7" s="110"/>
      <c r="I7" s="110"/>
      <c r="J7" s="110"/>
      <c r="K7" s="110"/>
      <c r="L7" s="110"/>
      <c r="M7" s="98"/>
    </row>
    <row r="8" spans="1:17">
      <c r="A8" s="101"/>
      <c r="B8" s="102"/>
      <c r="C8" s="111">
        <v>2003</v>
      </c>
      <c r="D8" s="112">
        <v>0.75991209166329232</v>
      </c>
      <c r="E8" s="112">
        <v>0.72168983435587397</v>
      </c>
      <c r="F8" s="112">
        <v>0.73490349393807897</v>
      </c>
      <c r="G8" s="112">
        <v>0.73221103151645406</v>
      </c>
      <c r="H8" s="112">
        <v>0.71922548627887717</v>
      </c>
      <c r="I8" s="112">
        <v>0.70331792710944818</v>
      </c>
      <c r="J8" s="112">
        <v>0.68448056603917085</v>
      </c>
      <c r="K8" s="112">
        <v>0.69211783720062248</v>
      </c>
      <c r="L8" s="112">
        <v>0.69582553557263171</v>
      </c>
      <c r="M8" s="93">
        <v>0.69184137299627724</v>
      </c>
    </row>
    <row r="9" spans="1:17">
      <c r="A9" s="101"/>
      <c r="B9" s="102"/>
      <c r="C9" s="111">
        <v>2004</v>
      </c>
      <c r="D9" s="112"/>
      <c r="E9" s="112">
        <v>0.79248228937797882</v>
      </c>
      <c r="F9" s="112">
        <v>0.70502635285553394</v>
      </c>
      <c r="G9" s="112">
        <v>0.66410922185529853</v>
      </c>
      <c r="H9" s="112">
        <v>0.65018933304046567</v>
      </c>
      <c r="I9" s="112">
        <v>0.65438210009959996</v>
      </c>
      <c r="J9" s="112">
        <v>0.62453276619318698</v>
      </c>
      <c r="K9" s="112">
        <v>0.6145824849493019</v>
      </c>
      <c r="L9" s="112">
        <v>0.62366342083732684</v>
      </c>
      <c r="M9" s="93">
        <v>0.61207693639225913</v>
      </c>
      <c r="P9" s="19"/>
      <c r="Q9" s="19"/>
    </row>
    <row r="10" spans="1:17">
      <c r="A10" s="101"/>
      <c r="B10" s="102"/>
      <c r="C10" s="111">
        <v>2005</v>
      </c>
      <c r="D10" s="112"/>
      <c r="E10" s="112"/>
      <c r="F10" s="112">
        <v>0.83216244435569098</v>
      </c>
      <c r="G10" s="112">
        <v>0.71968013411000575</v>
      </c>
      <c r="H10" s="112">
        <v>0.6685993711450664</v>
      </c>
      <c r="I10" s="112">
        <v>0.65893719088502789</v>
      </c>
      <c r="J10" s="112">
        <v>0.65601149429132843</v>
      </c>
      <c r="K10" s="112">
        <v>0.62728224227719764</v>
      </c>
      <c r="L10" s="112">
        <v>0.63674962488666431</v>
      </c>
      <c r="M10" s="93">
        <v>0.6411934481010737</v>
      </c>
      <c r="Q10" s="19"/>
    </row>
    <row r="11" spans="1:17">
      <c r="A11" s="101"/>
      <c r="B11" s="102"/>
      <c r="C11" s="111">
        <v>2006</v>
      </c>
      <c r="D11" s="112"/>
      <c r="E11" s="112"/>
      <c r="F11" s="112"/>
      <c r="G11" s="112">
        <v>0.8287554249687582</v>
      </c>
      <c r="H11" s="112">
        <v>0.68246138839820225</v>
      </c>
      <c r="I11" s="112">
        <v>0.63857691455616628</v>
      </c>
      <c r="J11" s="112">
        <v>0.61904435947657033</v>
      </c>
      <c r="K11" s="112">
        <v>0.59855348087401938</v>
      </c>
      <c r="L11" s="112">
        <v>0.59401074421330136</v>
      </c>
      <c r="M11" s="93">
        <v>0.59646506623384077</v>
      </c>
      <c r="Q11" s="19"/>
    </row>
    <row r="12" spans="1:17">
      <c r="A12" s="101"/>
      <c r="B12" s="102"/>
      <c r="C12" s="111">
        <v>2007</v>
      </c>
      <c r="D12" s="112"/>
      <c r="E12" s="112"/>
      <c r="F12" s="112"/>
      <c r="G12" s="112"/>
      <c r="H12" s="112">
        <v>0.86276792294217841</v>
      </c>
      <c r="I12" s="112">
        <v>0.74594456552180166</v>
      </c>
      <c r="J12" s="112">
        <v>0.70404532048709345</v>
      </c>
      <c r="K12" s="112">
        <v>0.68587353817927799</v>
      </c>
      <c r="L12" s="112">
        <v>0.67415490240909159</v>
      </c>
      <c r="M12" s="93">
        <v>0.67233950283240629</v>
      </c>
    </row>
    <row r="13" spans="1:17">
      <c r="A13" s="99"/>
      <c r="B13" s="102"/>
      <c r="C13" s="111">
        <v>2008</v>
      </c>
      <c r="D13" s="112"/>
      <c r="E13" s="112"/>
      <c r="F13" s="112"/>
      <c r="G13" s="112"/>
      <c r="H13" s="112"/>
      <c r="I13" s="112">
        <v>0.86413121951187744</v>
      </c>
      <c r="J13" s="112">
        <v>0.78175139138893834</v>
      </c>
      <c r="K13" s="112">
        <v>0.73528571871261528</v>
      </c>
      <c r="L13" s="112">
        <v>0.71109077822307265</v>
      </c>
      <c r="M13" s="93">
        <v>0.71360348761645509</v>
      </c>
    </row>
    <row r="14" spans="1:17">
      <c r="A14" s="101"/>
      <c r="B14" s="102"/>
      <c r="C14" s="111">
        <v>2009</v>
      </c>
      <c r="D14" s="112"/>
      <c r="E14" s="112"/>
      <c r="F14" s="112"/>
      <c r="G14" s="112"/>
      <c r="H14" s="112"/>
      <c r="I14" s="112"/>
      <c r="J14" s="112">
        <v>0.81335536426452515</v>
      </c>
      <c r="K14" s="112">
        <v>0.69710754738660685</v>
      </c>
      <c r="L14" s="112">
        <v>0.64262389786112872</v>
      </c>
      <c r="M14" s="93">
        <v>0.63074285869145852</v>
      </c>
    </row>
    <row r="15" spans="1:17">
      <c r="A15" s="101"/>
      <c r="B15" s="102"/>
      <c r="C15" s="111">
        <v>2010</v>
      </c>
      <c r="D15" s="112"/>
      <c r="E15" s="112"/>
      <c r="F15" s="112"/>
      <c r="G15" s="112"/>
      <c r="H15" s="112"/>
      <c r="I15" s="112"/>
      <c r="J15" s="112"/>
      <c r="K15" s="112">
        <v>0.89377058209881199</v>
      </c>
      <c r="L15" s="112">
        <v>0.80382766225286295</v>
      </c>
      <c r="M15" s="93">
        <v>0.74145274242319748</v>
      </c>
    </row>
    <row r="16" spans="1:17">
      <c r="A16" s="101"/>
      <c r="B16" s="102"/>
      <c r="C16" s="111">
        <v>2011</v>
      </c>
      <c r="D16" s="112"/>
      <c r="E16" s="112"/>
      <c r="F16" s="112"/>
      <c r="G16" s="112"/>
      <c r="H16" s="112"/>
      <c r="I16" s="112"/>
      <c r="J16" s="112"/>
      <c r="K16" s="112"/>
      <c r="L16" s="112">
        <v>0.93713144166433615</v>
      </c>
      <c r="M16" s="93">
        <v>0.78822429591499144</v>
      </c>
    </row>
    <row r="17" spans="1:13" s="7" customFormat="1">
      <c r="A17" s="101"/>
      <c r="B17" s="102"/>
      <c r="C17" s="111">
        <v>2012</v>
      </c>
      <c r="D17" s="102"/>
      <c r="E17" s="102"/>
      <c r="F17" s="102"/>
      <c r="G17" s="102"/>
      <c r="H17" s="102"/>
      <c r="I17" s="102"/>
      <c r="J17" s="102"/>
      <c r="K17" s="102"/>
      <c r="L17" s="102"/>
      <c r="M17" s="93">
        <v>0.83126150980284386</v>
      </c>
    </row>
    <row r="18" spans="1:13" s="7" customFormat="1">
      <c r="A18" s="99" t="s">
        <v>137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0"/>
    </row>
    <row r="19" spans="1:13" s="7" customFormat="1">
      <c r="A19" s="101"/>
      <c r="B19" s="102"/>
      <c r="C19" s="111">
        <v>2003</v>
      </c>
      <c r="D19" s="112">
        <v>1</v>
      </c>
      <c r="E19" s="112">
        <v>1.072131927061863</v>
      </c>
      <c r="F19" s="112">
        <v>1.1051235910121346</v>
      </c>
      <c r="G19" s="112">
        <v>1.1052074504964924</v>
      </c>
      <c r="H19" s="112">
        <v>1.0862898195548405</v>
      </c>
      <c r="I19" s="112">
        <v>1.0592080738120282</v>
      </c>
      <c r="J19" s="112">
        <v>1.0239395986801696</v>
      </c>
      <c r="K19" s="112">
        <v>1.0397541238551211</v>
      </c>
      <c r="L19" s="112">
        <v>1.0471997708813556</v>
      </c>
      <c r="M19" s="92">
        <v>1.0348617332013283</v>
      </c>
    </row>
    <row r="20" spans="1:13" s="7" customFormat="1">
      <c r="A20" s="101"/>
      <c r="B20" s="102"/>
      <c r="C20" s="111">
        <v>2004</v>
      </c>
      <c r="D20" s="112"/>
      <c r="E20" s="112">
        <v>1</v>
      </c>
      <c r="F20" s="112">
        <v>1.0617427781520357</v>
      </c>
      <c r="G20" s="112">
        <v>0.9884870541340337</v>
      </c>
      <c r="H20" s="112">
        <v>0.96722919237536209</v>
      </c>
      <c r="I20" s="112">
        <v>0.98205383695352522</v>
      </c>
      <c r="J20" s="112">
        <v>0.92204270915785869</v>
      </c>
      <c r="K20" s="112">
        <v>0.90147545896249637</v>
      </c>
      <c r="L20" s="112">
        <v>0.92076409369669876</v>
      </c>
      <c r="M20" s="92">
        <v>0.89330808016138707</v>
      </c>
    </row>
    <row r="21" spans="1:13" s="7" customFormat="1">
      <c r="A21" s="101"/>
      <c r="B21" s="102"/>
      <c r="C21" s="111">
        <v>2005</v>
      </c>
      <c r="D21" s="112"/>
      <c r="E21" s="112"/>
      <c r="F21" s="112">
        <v>1</v>
      </c>
      <c r="G21" s="112">
        <v>1.0601372143053605</v>
      </c>
      <c r="H21" s="112">
        <v>0.96831084227603081</v>
      </c>
      <c r="I21" s="112">
        <v>0.95481352188669055</v>
      </c>
      <c r="J21" s="112">
        <v>0.95241264532898662</v>
      </c>
      <c r="K21" s="112">
        <v>0.8935317066677384</v>
      </c>
      <c r="L21" s="112">
        <v>0.91341995148483857</v>
      </c>
      <c r="M21" s="92">
        <v>0.91930050324863999</v>
      </c>
    </row>
    <row r="22" spans="1:13" s="7" customFormat="1">
      <c r="A22" s="101"/>
      <c r="B22" s="102"/>
      <c r="C22" s="111">
        <v>2006</v>
      </c>
      <c r="D22" s="112"/>
      <c r="E22" s="112"/>
      <c r="F22" s="112"/>
      <c r="G22" s="112">
        <v>1</v>
      </c>
      <c r="H22" s="112">
        <v>0.95461661301131917</v>
      </c>
      <c r="I22" s="112">
        <v>0.87899409135202078</v>
      </c>
      <c r="J22" s="112">
        <v>0.84343916383221496</v>
      </c>
      <c r="K22" s="112">
        <v>0.80461414237244266</v>
      </c>
      <c r="L22" s="112">
        <v>0.79659481126456178</v>
      </c>
      <c r="M22" s="92">
        <v>0.79912795084938582</v>
      </c>
    </row>
    <row r="23" spans="1:13" s="7" customFormat="1">
      <c r="A23" s="101"/>
      <c r="B23" s="102"/>
      <c r="C23" s="111">
        <v>2007</v>
      </c>
      <c r="D23" s="112"/>
      <c r="E23" s="112"/>
      <c r="F23" s="112"/>
      <c r="G23" s="112"/>
      <c r="H23" s="112">
        <v>1</v>
      </c>
      <c r="I23" s="112">
        <v>0.97147173563116784</v>
      </c>
      <c r="J23" s="112">
        <v>0.90467075307832978</v>
      </c>
      <c r="K23" s="112">
        <v>0.87514568067682141</v>
      </c>
      <c r="L23" s="112">
        <v>0.85586168025610632</v>
      </c>
      <c r="M23" s="92">
        <v>0.85002646521070613</v>
      </c>
    </row>
    <row r="24" spans="1:13" s="7" customFormat="1">
      <c r="A24" s="101"/>
      <c r="B24" s="102"/>
      <c r="C24" s="111">
        <v>2008</v>
      </c>
      <c r="D24" s="112"/>
      <c r="E24" s="112"/>
      <c r="F24" s="112"/>
      <c r="G24" s="112"/>
      <c r="H24" s="112"/>
      <c r="I24" s="112">
        <v>1</v>
      </c>
      <c r="J24" s="112">
        <v>1.0155613396713854</v>
      </c>
      <c r="K24" s="112">
        <v>0.93711749497516517</v>
      </c>
      <c r="L24" s="112">
        <v>0.8960441778517545</v>
      </c>
      <c r="M24" s="92">
        <v>0.89828232578731804</v>
      </c>
    </row>
    <row r="25" spans="1:13" s="7" customFormat="1">
      <c r="A25" s="101"/>
      <c r="B25" s="102"/>
      <c r="C25" s="111">
        <v>2009</v>
      </c>
      <c r="D25" s="112"/>
      <c r="E25" s="112"/>
      <c r="F25" s="112"/>
      <c r="G25" s="112"/>
      <c r="H25" s="112"/>
      <c r="I25" s="112"/>
      <c r="J25" s="112">
        <v>1</v>
      </c>
      <c r="K25" s="112">
        <v>0.89643241897140902</v>
      </c>
      <c r="L25" s="112">
        <v>0.80448686372860678</v>
      </c>
      <c r="M25" s="92">
        <v>0.78050179727373326</v>
      </c>
    </row>
    <row r="26" spans="1:13" s="7" customFormat="1">
      <c r="A26" s="101"/>
      <c r="B26" s="102"/>
      <c r="C26" s="111">
        <v>2010</v>
      </c>
      <c r="D26" s="112"/>
      <c r="E26" s="112"/>
      <c r="F26" s="112"/>
      <c r="G26" s="112"/>
      <c r="H26" s="112"/>
      <c r="I26" s="112"/>
      <c r="J26" s="112"/>
      <c r="K26" s="112">
        <v>1</v>
      </c>
      <c r="L26" s="112">
        <v>1.0671882139290416</v>
      </c>
      <c r="M26" s="92">
        <v>0.95385510982833899</v>
      </c>
    </row>
    <row r="27" spans="1:13" s="7" customFormat="1">
      <c r="A27" s="101"/>
      <c r="B27" s="102"/>
      <c r="C27" s="111">
        <v>2011</v>
      </c>
      <c r="D27" s="112"/>
      <c r="E27" s="112"/>
      <c r="F27" s="112"/>
      <c r="G27" s="112"/>
      <c r="H27" s="112"/>
      <c r="I27" s="112"/>
      <c r="J27" s="112"/>
      <c r="K27" s="112"/>
      <c r="L27" s="112">
        <v>1</v>
      </c>
      <c r="M27" s="92">
        <v>0.96087487706474362</v>
      </c>
    </row>
    <row r="28" spans="1:13">
      <c r="A28" s="97"/>
      <c r="B28" s="90"/>
      <c r="C28" s="113">
        <v>2012</v>
      </c>
      <c r="D28" s="90"/>
      <c r="E28" s="90"/>
      <c r="F28" s="90"/>
      <c r="G28" s="90"/>
      <c r="H28" s="90"/>
      <c r="I28" s="90"/>
      <c r="J28" s="90"/>
      <c r="K28" s="90"/>
      <c r="L28" s="90"/>
      <c r="M28" s="91">
        <v>1</v>
      </c>
    </row>
    <row r="30" spans="1:13" ht="15.6">
      <c r="A30" s="154" t="s">
        <v>348</v>
      </c>
    </row>
    <row r="31" spans="1:13">
      <c r="A31" s="14" t="s">
        <v>331</v>
      </c>
    </row>
    <row r="33" spans="1:13">
      <c r="A33" s="165" t="s">
        <v>197</v>
      </c>
      <c r="B33" s="183"/>
      <c r="C33" s="183"/>
      <c r="D33" s="185" t="s">
        <v>198</v>
      </c>
      <c r="E33" s="183"/>
      <c r="F33" s="183"/>
      <c r="G33" s="183"/>
      <c r="H33" s="183"/>
      <c r="I33" s="183"/>
      <c r="J33" s="183"/>
      <c r="K33" s="183"/>
      <c r="L33" s="183"/>
      <c r="M33" s="183"/>
    </row>
    <row r="34" spans="1:13">
      <c r="A34" s="183"/>
      <c r="B34" s="183"/>
      <c r="C34" s="183"/>
      <c r="D34" s="183">
        <v>2003</v>
      </c>
      <c r="E34" s="183">
        <v>2004</v>
      </c>
      <c r="F34" s="183">
        <v>2005</v>
      </c>
      <c r="G34" s="183">
        <v>2006</v>
      </c>
      <c r="H34" s="183">
        <v>2007</v>
      </c>
      <c r="I34" s="183">
        <v>2008</v>
      </c>
      <c r="J34" s="183">
        <v>2009</v>
      </c>
      <c r="K34" s="183">
        <v>2010</v>
      </c>
      <c r="L34" s="183">
        <v>2011</v>
      </c>
      <c r="M34" s="183">
        <v>2012</v>
      </c>
    </row>
    <row r="35" spans="1:13">
      <c r="A35" s="96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4"/>
    </row>
    <row r="36" spans="1:13">
      <c r="A36" s="131" t="s">
        <v>281</v>
      </c>
      <c r="B36" s="121"/>
      <c r="C36" s="121"/>
      <c r="D36" s="110"/>
      <c r="E36" s="110"/>
      <c r="F36" s="110"/>
      <c r="G36" s="110"/>
      <c r="H36" s="110"/>
      <c r="I36" s="110"/>
      <c r="J36" s="110"/>
      <c r="K36" s="110"/>
      <c r="L36" s="110"/>
      <c r="M36" s="98"/>
    </row>
    <row r="37" spans="1:13">
      <c r="A37" s="101"/>
      <c r="B37" s="102"/>
      <c r="C37" s="111">
        <v>2003</v>
      </c>
      <c r="D37" s="112">
        <v>0.75991209166329232</v>
      </c>
      <c r="E37" s="112">
        <v>0.72168983435587397</v>
      </c>
      <c r="F37" s="112">
        <v>0.73490349393807897</v>
      </c>
      <c r="G37" s="112">
        <v>0.73221103151645406</v>
      </c>
      <c r="H37" s="112">
        <v>0.71922548627887717</v>
      </c>
      <c r="I37" s="112">
        <v>0.70331792710944818</v>
      </c>
      <c r="J37" s="112">
        <v>0.68448056603917085</v>
      </c>
      <c r="K37" s="112">
        <v>0.69211783720062248</v>
      </c>
      <c r="L37" s="112">
        <v>0.69582553557263171</v>
      </c>
      <c r="M37" s="93">
        <v>0.69184137299627724</v>
      </c>
    </row>
    <row r="38" spans="1:13">
      <c r="A38" s="101"/>
      <c r="B38" s="102"/>
      <c r="C38" s="111">
        <v>2004</v>
      </c>
      <c r="D38" s="112"/>
      <c r="E38" s="112">
        <v>0.79248228937797882</v>
      </c>
      <c r="F38" s="112">
        <v>0.70502635285553394</v>
      </c>
      <c r="G38" s="112">
        <v>0.66410922185529853</v>
      </c>
      <c r="H38" s="112">
        <v>0.65018933304046567</v>
      </c>
      <c r="I38" s="112">
        <v>0.65438210009959996</v>
      </c>
      <c r="J38" s="112">
        <v>0.62453276619318698</v>
      </c>
      <c r="K38" s="112">
        <v>0.6145824849493019</v>
      </c>
      <c r="L38" s="112">
        <v>0.62366342083732684</v>
      </c>
      <c r="M38" s="93">
        <v>0.61207693639225913</v>
      </c>
    </row>
    <row r="39" spans="1:13">
      <c r="A39" s="101"/>
      <c r="B39" s="102"/>
      <c r="C39" s="111">
        <v>2005</v>
      </c>
      <c r="D39" s="112"/>
      <c r="E39" s="112"/>
      <c r="F39" s="112">
        <v>0.83216244435569098</v>
      </c>
      <c r="G39" s="112">
        <v>0.71968013411000575</v>
      </c>
      <c r="H39" s="112">
        <v>0.6685993711450664</v>
      </c>
      <c r="I39" s="112">
        <v>0.65893719088502789</v>
      </c>
      <c r="J39" s="112">
        <v>0.65601149429132843</v>
      </c>
      <c r="K39" s="112">
        <v>0.62728224227719764</v>
      </c>
      <c r="L39" s="112">
        <v>0.63674962488666431</v>
      </c>
      <c r="M39" s="93">
        <v>0.6411934481010737</v>
      </c>
    </row>
    <row r="40" spans="1:13">
      <c r="A40" s="101"/>
      <c r="B40" s="102"/>
      <c r="C40" s="111">
        <v>2006</v>
      </c>
      <c r="D40" s="112"/>
      <c r="E40" s="112"/>
      <c r="F40" s="112"/>
      <c r="G40" s="112">
        <v>0.8287554249687582</v>
      </c>
      <c r="H40" s="112">
        <v>0.68246138839820225</v>
      </c>
      <c r="I40" s="112">
        <v>0.63857691455616628</v>
      </c>
      <c r="J40" s="112">
        <v>0.61904435947657033</v>
      </c>
      <c r="K40" s="112">
        <v>0.59855348087401938</v>
      </c>
      <c r="L40" s="112">
        <v>0.59401074421330136</v>
      </c>
      <c r="M40" s="93">
        <v>0.59646506623384077</v>
      </c>
    </row>
    <row r="41" spans="1:13">
      <c r="A41" s="101"/>
      <c r="B41" s="102"/>
      <c r="C41" s="111">
        <v>2007</v>
      </c>
      <c r="D41" s="112"/>
      <c r="E41" s="112"/>
      <c r="F41" s="112"/>
      <c r="G41" s="112"/>
      <c r="H41" s="112">
        <v>0.86276792294217841</v>
      </c>
      <c r="I41" s="112">
        <v>0.74594456552180166</v>
      </c>
      <c r="J41" s="112">
        <v>0.70404532048709345</v>
      </c>
      <c r="K41" s="112">
        <v>0.68587353817927799</v>
      </c>
      <c r="L41" s="112">
        <v>0.67415490240909159</v>
      </c>
      <c r="M41" s="93">
        <v>0.67233950283240629</v>
      </c>
    </row>
    <row r="42" spans="1:13">
      <c r="A42" s="99"/>
      <c r="B42" s="102"/>
      <c r="C42" s="111">
        <v>2008</v>
      </c>
      <c r="D42" s="112"/>
      <c r="E42" s="112"/>
      <c r="F42" s="112"/>
      <c r="G42" s="112"/>
      <c r="H42" s="112"/>
      <c r="I42" s="112">
        <v>0.86413121951187744</v>
      </c>
      <c r="J42" s="112">
        <v>0.78175139138893834</v>
      </c>
      <c r="K42" s="112">
        <v>0.73528571871261528</v>
      </c>
      <c r="L42" s="112">
        <v>0.71109077822307265</v>
      </c>
      <c r="M42" s="93">
        <v>0.71360348761645509</v>
      </c>
    </row>
    <row r="43" spans="1:13">
      <c r="A43" s="101"/>
      <c r="B43" s="102"/>
      <c r="C43" s="111">
        <v>2009</v>
      </c>
      <c r="D43" s="112"/>
      <c r="E43" s="112"/>
      <c r="F43" s="112"/>
      <c r="G43" s="112"/>
      <c r="H43" s="112"/>
      <c r="I43" s="112"/>
      <c r="J43" s="112">
        <v>0.81335536426452515</v>
      </c>
      <c r="K43" s="112">
        <v>0.69710754738660685</v>
      </c>
      <c r="L43" s="112">
        <v>0.64262389786112872</v>
      </c>
      <c r="M43" s="93">
        <v>0.63074285869145852</v>
      </c>
    </row>
    <row r="44" spans="1:13">
      <c r="A44" s="101"/>
      <c r="B44" s="102"/>
      <c r="C44" s="111">
        <v>2010</v>
      </c>
      <c r="D44" s="112"/>
      <c r="E44" s="112"/>
      <c r="F44" s="112"/>
      <c r="G44" s="112"/>
      <c r="H44" s="112"/>
      <c r="I44" s="112"/>
      <c r="J44" s="112"/>
      <c r="K44" s="112">
        <v>0.89377058209881199</v>
      </c>
      <c r="L44" s="112">
        <v>0.80382766225286295</v>
      </c>
      <c r="M44" s="93">
        <v>0.74145274242319748</v>
      </c>
    </row>
    <row r="45" spans="1:13">
      <c r="A45" s="101"/>
      <c r="B45" s="102"/>
      <c r="C45" s="111">
        <v>2011</v>
      </c>
      <c r="D45" s="112"/>
      <c r="E45" s="112"/>
      <c r="F45" s="112"/>
      <c r="G45" s="112"/>
      <c r="H45" s="112"/>
      <c r="I45" s="112"/>
      <c r="J45" s="112"/>
      <c r="K45" s="112"/>
      <c r="L45" s="112">
        <v>0.93713144166433615</v>
      </c>
      <c r="M45" s="93">
        <v>0.78822429591499144</v>
      </c>
    </row>
    <row r="46" spans="1:13">
      <c r="A46" s="101"/>
      <c r="B46" s="102"/>
      <c r="C46" s="111">
        <v>2012</v>
      </c>
      <c r="D46" s="102"/>
      <c r="E46" s="102"/>
      <c r="F46" s="102"/>
      <c r="G46" s="102"/>
      <c r="H46" s="102"/>
      <c r="I46" s="102"/>
      <c r="J46" s="102"/>
      <c r="K46" s="102"/>
      <c r="L46" s="102"/>
      <c r="M46" s="93">
        <v>0.83126150980284386</v>
      </c>
    </row>
    <row r="47" spans="1:13">
      <c r="A47" s="131" t="s">
        <v>282</v>
      </c>
      <c r="B47" s="121"/>
      <c r="C47" s="121"/>
      <c r="D47" s="138"/>
      <c r="E47" s="102"/>
      <c r="F47" s="102"/>
      <c r="G47" s="102"/>
      <c r="H47" s="102"/>
      <c r="I47" s="102"/>
      <c r="J47" s="102"/>
      <c r="K47" s="102"/>
      <c r="L47" s="102"/>
      <c r="M47" s="100"/>
    </row>
    <row r="48" spans="1:13">
      <c r="A48" s="101"/>
      <c r="B48" s="102"/>
      <c r="C48" s="111">
        <v>2003</v>
      </c>
      <c r="D48" s="112">
        <v>1</v>
      </c>
      <c r="E48" s="112">
        <v>1.072131927061863</v>
      </c>
      <c r="F48" s="112">
        <v>1.1051235910121346</v>
      </c>
      <c r="G48" s="112">
        <v>1.1052074504964924</v>
      </c>
      <c r="H48" s="112">
        <v>1.0862898195548405</v>
      </c>
      <c r="I48" s="112">
        <v>1.0592080738120282</v>
      </c>
      <c r="J48" s="112">
        <v>1.0239395986801696</v>
      </c>
      <c r="K48" s="112">
        <v>1.0397541238551211</v>
      </c>
      <c r="L48" s="112">
        <v>1.0471997708813556</v>
      </c>
      <c r="M48" s="92">
        <v>1.0348617332013283</v>
      </c>
    </row>
    <row r="49" spans="1:13">
      <c r="A49" s="101"/>
      <c r="B49" s="102"/>
      <c r="C49" s="111">
        <v>2004</v>
      </c>
      <c r="D49" s="112"/>
      <c r="E49" s="112">
        <v>1</v>
      </c>
      <c r="F49" s="112">
        <v>1.0617427781520357</v>
      </c>
      <c r="G49" s="112">
        <v>0.9884870541340337</v>
      </c>
      <c r="H49" s="112">
        <v>0.96722919237536209</v>
      </c>
      <c r="I49" s="112">
        <v>0.98205383695352522</v>
      </c>
      <c r="J49" s="112">
        <v>0.92204270915785869</v>
      </c>
      <c r="K49" s="112">
        <v>0.90147545896249637</v>
      </c>
      <c r="L49" s="112">
        <v>0.92076409369669876</v>
      </c>
      <c r="M49" s="92">
        <v>0.89330808016138707</v>
      </c>
    </row>
    <row r="50" spans="1:13">
      <c r="A50" s="101"/>
      <c r="B50" s="102"/>
      <c r="C50" s="111">
        <v>2005</v>
      </c>
      <c r="D50" s="112"/>
      <c r="E50" s="112"/>
      <c r="F50" s="112">
        <v>1</v>
      </c>
      <c r="G50" s="112">
        <v>1.0601372143053605</v>
      </c>
      <c r="H50" s="112">
        <v>0.96831084227603081</v>
      </c>
      <c r="I50" s="112">
        <v>0.95481352188669055</v>
      </c>
      <c r="J50" s="112">
        <v>0.95241264532898662</v>
      </c>
      <c r="K50" s="112">
        <v>0.8935317066677384</v>
      </c>
      <c r="L50" s="112">
        <v>0.91341995148483857</v>
      </c>
      <c r="M50" s="92">
        <v>0.91930050324863999</v>
      </c>
    </row>
    <row r="51" spans="1:13">
      <c r="A51" s="101"/>
      <c r="B51" s="102"/>
      <c r="C51" s="111">
        <v>2006</v>
      </c>
      <c r="D51" s="112"/>
      <c r="E51" s="112"/>
      <c r="F51" s="112"/>
      <c r="G51" s="112">
        <v>1</v>
      </c>
      <c r="H51" s="112">
        <v>0.95461661301131917</v>
      </c>
      <c r="I51" s="112">
        <v>0.87899409135202078</v>
      </c>
      <c r="J51" s="112">
        <v>0.84343916383221496</v>
      </c>
      <c r="K51" s="112">
        <v>0.80461414237244266</v>
      </c>
      <c r="L51" s="112">
        <v>0.79659481126456178</v>
      </c>
      <c r="M51" s="92">
        <v>0.79912795084938582</v>
      </c>
    </row>
    <row r="52" spans="1:13">
      <c r="A52" s="101"/>
      <c r="B52" s="102"/>
      <c r="C52" s="111">
        <v>2007</v>
      </c>
      <c r="D52" s="112"/>
      <c r="E52" s="112"/>
      <c r="F52" s="112"/>
      <c r="G52" s="112"/>
      <c r="H52" s="112">
        <v>1</v>
      </c>
      <c r="I52" s="112">
        <v>0.97147173563116784</v>
      </c>
      <c r="J52" s="112">
        <v>0.90467075307832978</v>
      </c>
      <c r="K52" s="112">
        <v>0.87514568067682141</v>
      </c>
      <c r="L52" s="112">
        <v>0.85586168025610632</v>
      </c>
      <c r="M52" s="92">
        <v>0.85002646521070613</v>
      </c>
    </row>
    <row r="53" spans="1:13">
      <c r="A53" s="101"/>
      <c r="B53" s="102"/>
      <c r="C53" s="111">
        <v>2008</v>
      </c>
      <c r="D53" s="112"/>
      <c r="E53" s="112"/>
      <c r="F53" s="112"/>
      <c r="G53" s="112"/>
      <c r="H53" s="112"/>
      <c r="I53" s="112">
        <v>1</v>
      </c>
      <c r="J53" s="112">
        <v>1.0155613396713854</v>
      </c>
      <c r="K53" s="112">
        <v>0.93711749497516517</v>
      </c>
      <c r="L53" s="112">
        <v>0.8960441778517545</v>
      </c>
      <c r="M53" s="92">
        <v>0.89828232578731804</v>
      </c>
    </row>
    <row r="54" spans="1:13">
      <c r="A54" s="101"/>
      <c r="B54" s="102"/>
      <c r="C54" s="111">
        <v>2009</v>
      </c>
      <c r="D54" s="112"/>
      <c r="E54" s="112"/>
      <c r="F54" s="112"/>
      <c r="G54" s="112"/>
      <c r="H54" s="112"/>
      <c r="I54" s="112"/>
      <c r="J54" s="112">
        <v>1</v>
      </c>
      <c r="K54" s="112">
        <v>0.89643241897140902</v>
      </c>
      <c r="L54" s="112">
        <v>0.80448686372860678</v>
      </c>
      <c r="M54" s="92">
        <v>0.78050179727373326</v>
      </c>
    </row>
    <row r="55" spans="1:13">
      <c r="A55" s="101"/>
      <c r="B55" s="102"/>
      <c r="C55" s="111">
        <v>2010</v>
      </c>
      <c r="D55" s="112"/>
      <c r="E55" s="112"/>
      <c r="F55" s="112"/>
      <c r="G55" s="112"/>
      <c r="H55" s="112"/>
      <c r="I55" s="112"/>
      <c r="J55" s="112"/>
      <c r="K55" s="112">
        <v>1</v>
      </c>
      <c r="L55" s="112">
        <v>1.0671882139290416</v>
      </c>
      <c r="M55" s="92">
        <v>0.95385510982833899</v>
      </c>
    </row>
    <row r="56" spans="1:13">
      <c r="A56" s="101"/>
      <c r="B56" s="102"/>
      <c r="C56" s="111">
        <v>2011</v>
      </c>
      <c r="D56" s="112"/>
      <c r="E56" s="112"/>
      <c r="F56" s="112"/>
      <c r="G56" s="112"/>
      <c r="H56" s="112"/>
      <c r="I56" s="112"/>
      <c r="J56" s="112"/>
      <c r="K56" s="112"/>
      <c r="L56" s="112">
        <v>1</v>
      </c>
      <c r="M56" s="92">
        <v>0.96087487706474362</v>
      </c>
    </row>
    <row r="57" spans="1:13">
      <c r="A57" s="97"/>
      <c r="B57" s="90"/>
      <c r="C57" s="113">
        <v>2012</v>
      </c>
      <c r="D57" s="90"/>
      <c r="E57" s="90"/>
      <c r="F57" s="90"/>
      <c r="G57" s="90"/>
      <c r="H57" s="90"/>
      <c r="I57" s="90"/>
      <c r="J57" s="90"/>
      <c r="K57" s="90"/>
      <c r="L57" s="90"/>
      <c r="M57" s="91">
        <v>1</v>
      </c>
    </row>
  </sheetData>
  <customSheetViews>
    <customSheetView guid="{983DF4B0-6405-4972-98DD-0842688C8AF6}" scale="90" showPageBreaks="1" fitToPage="1">
      <selection activeCell="C63" sqref="C63"/>
      <pageMargins left="0.78740157480314965" right="0.78740157480314965" top="0.98425196850393704" bottom="0.98425196850393704" header="0.51181102362204722" footer="0.51181102362204722"/>
      <printOptions horizontalCentered="1"/>
      <pageSetup paperSize="9" scale="70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G59" sqref="G58:G59"/>
      <pageMargins left="0.78740157480314965" right="0.78740157480314965" top="0.98425196850393704" bottom="0.98425196850393704" header="0.51181102362204722" footer="0.51181102362204722"/>
      <printOptions horizontalCentered="1"/>
      <pageSetup paperSize="9" scale="7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fitToHeight="2" orientation="landscape" r:id="rId3"/>
  <headerFooter alignWithMargins="0">
    <oddHeader xml:space="preserve">&amp;L&amp;"-,Regular"Lakisääteinen tapaturmavakuutus 2003–2012
Lagstadgad olycksfallsförsäkring 2003–2012&amp;R&amp;"Arial,Regular"Raportti &amp;A
Rapport &amp;A
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7A50CA360AD4B87804B171901BF9B" ma:contentTypeVersion="1" ma:contentTypeDescription="Create a new document." ma:contentTypeScope="" ma:versionID="ada531ce9b1cf7bb37e46dcaff59b5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79E7F7-A353-4543-8DC4-7DC68FD61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CBBB8-1201-4478-AEE6-16B90E93892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51B874-1383-402A-A54F-25AB60F1F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321B66-F7F5-40FD-BDB5-A9D1E288146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1</vt:i4>
      </vt:variant>
    </vt:vector>
  </HeadingPairs>
  <TitlesOfParts>
    <vt:vector size="17" baseType="lpstr">
      <vt:lpstr>VJ011a</vt:lpstr>
      <vt:lpstr>VJ011b</vt:lpstr>
      <vt:lpstr>VJ012</vt:lpstr>
      <vt:lpstr>VJ013</vt:lpstr>
      <vt:lpstr>VJ031b</vt:lpstr>
      <vt:lpstr>VJ012b</vt:lpstr>
      <vt:lpstr>VJ02a</vt:lpstr>
      <vt:lpstr>VJ02b</vt:lpstr>
      <vt:lpstr>VJ02c</vt:lpstr>
      <vt:lpstr>VJ031</vt:lpstr>
      <vt:lpstr>VJ032a</vt:lpstr>
      <vt:lpstr>VJ032b</vt:lpstr>
      <vt:lpstr>VJ033</vt:lpstr>
      <vt:lpstr>VJ041a</vt:lpstr>
      <vt:lpstr>VJ041b</vt:lpstr>
      <vt:lpstr>VJ042a</vt:lpstr>
      <vt:lpstr>'VJ031'!Tulostusalue</vt:lpstr>
    </vt:vector>
  </TitlesOfParts>
  <Company>Vakuutusvalvontavirasto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Taulukko: lakisääteinen tapaturmavakuutus 2003–2012 / Tabell: lagstadgad olycksfallsförsäkring 2003–2012</dc:title>
  <dc:creator>Wiio, Tuuli</dc:creator>
  <cp:lastModifiedBy>Vähäsalo, Jaana</cp:lastModifiedBy>
  <cp:lastPrinted>2013-09-02T12:11:40Z</cp:lastPrinted>
  <dcterms:created xsi:type="dcterms:W3CDTF">2002-09-02T05:41:20Z</dcterms:created>
  <dcterms:modified xsi:type="dcterms:W3CDTF">2019-02-25T08:53:49Z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0x0101004177A50CA360AD4B87804B171901BF9B</vt:lpwstr>
  </property>
  <property fmtid="{D5CDD505-2E9C-101B-9397-08002B2CF9AE}" pid="4" name="FivaKeywordsTaxFieldTaxHTField0">
    <vt:lpwstr>Suomen Pankki|f3a1eab2-ad80-4fdb-b6c2-0f6884d1708a</vt:lpwstr>
  </property>
  <property fmtid="{D5CDD505-2E9C-101B-9397-08002B2CF9AE}" pid="5" name="FivaTargetGroup2TaxField">
    <vt:lpwstr/>
  </property>
  <property fmtid="{D5CDD505-2E9C-101B-9397-08002B2CF9AE}" pid="6" name="FivaTargetGroupTaxField">
    <vt:lpwstr>32;#Muut|75556a7b-5c94-4770-a915-34799d8d352c</vt:lpwstr>
  </property>
  <property fmtid="{D5CDD505-2E9C-101B-9397-08002B2CF9AE}" pid="7" name="FivaTargetGroup2TaxFieldTaxHTField0">
    <vt:lpwstr/>
  </property>
  <property fmtid="{D5CDD505-2E9C-101B-9397-08002B2CF9AE}" pid="8" name="FivaKeywordsTaxField">
    <vt:lpwstr>6;#Suomen Pankki|f3a1eab2-ad80-4fdb-b6c2-0f6884d1708a</vt:lpwstr>
  </property>
  <property fmtid="{D5CDD505-2E9C-101B-9397-08002B2CF9AE}" pid="9" name="FivaTopicTaxFieldTaxHTField0">
    <vt:lpwstr/>
  </property>
  <property fmtid="{D5CDD505-2E9C-101B-9397-08002B2CF9AE}" pid="10" name="FivaDocumentTypeTaxField">
    <vt:lpwstr/>
  </property>
  <property fmtid="{D5CDD505-2E9C-101B-9397-08002B2CF9AE}" pid="11" name="FivaDocumentTypeTaxFieldTaxHTField0">
    <vt:lpwstr/>
  </property>
  <property fmtid="{D5CDD505-2E9C-101B-9397-08002B2CF9AE}" pid="12" name="FivaTargetGroupTaxFieldTaxHTField0">
    <vt:lpwstr>Muut|75556a7b-5c94-4770-a915-34799d8d352c</vt:lpwstr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FivaTopicTaxField">
    <vt:lpwstr/>
  </property>
</Properties>
</file>